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M:\Financeiro\Contrato de Gestão 2020\Saldo, Forecast, Mapa de Captação e Cash Flow 2019\"/>
    </mc:Choice>
  </mc:AlternateContent>
  <xr:revisionPtr revIDLastSave="0" documentId="8_{E398891B-0C30-41FA-BF96-DA5837A8D33C}" xr6:coauthVersionLast="45" xr6:coauthVersionMax="45" xr10:uidLastSave="{00000000-0000-0000-0000-000000000000}"/>
  <bookViews>
    <workbookView xWindow="-24120" yWindow="-120" windowWidth="24240" windowHeight="13140" xr2:uid="{F5BF8C00-55DD-4E5C-B063-0517A93D0B4D}"/>
  </bookViews>
  <sheets>
    <sheet name="cash_flow quadrimestral 01-2018" sheetId="1" r:id="rId1"/>
  </sheets>
  <definedNames>
    <definedName name="_xlnm.Print_Area" localSheetId="0">'cash_flow quadrimestral 01-2018'!$A$1:$Q$36</definedName>
    <definedName name="Z_D8978B4D_BB9D_4C53_97CD_E1FCC8DD12BF_.wvu.PrintArea" localSheetId="0" hidden="1">'cash_flow quadrimestral 01-2018'!$A$1:$Q$36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1" l="1"/>
  <c r="Q36" i="1" s="1"/>
  <c r="F35" i="1"/>
  <c r="Q35" i="1" s="1"/>
  <c r="Q34" i="1"/>
  <c r="F33" i="1"/>
  <c r="Q33" i="1" s="1"/>
  <c r="F32" i="1"/>
  <c r="Q32" i="1" s="1"/>
  <c r="F31" i="1"/>
  <c r="Q31" i="1" s="1"/>
  <c r="F30" i="1"/>
  <c r="Q30" i="1" s="1"/>
  <c r="E28" i="1"/>
  <c r="P28" i="1"/>
  <c r="O28" i="1"/>
  <c r="N28" i="1"/>
  <c r="M28" i="1"/>
  <c r="L28" i="1"/>
  <c r="K28" i="1"/>
  <c r="J28" i="1"/>
  <c r="I28" i="1"/>
  <c r="H28" i="1"/>
  <c r="G28" i="1"/>
  <c r="D28" i="1"/>
  <c r="C28" i="1"/>
  <c r="B28" i="1"/>
  <c r="F27" i="1"/>
  <c r="Q27" i="1" s="1"/>
  <c r="F26" i="1"/>
  <c r="Q26" i="1" s="1"/>
  <c r="F25" i="1"/>
  <c r="Q25" i="1" s="1"/>
  <c r="F24" i="1"/>
  <c r="Q24" i="1" s="1"/>
  <c r="F23" i="1"/>
  <c r="Q23" i="1" s="1"/>
  <c r="F22" i="1"/>
  <c r="Q22" i="1" s="1"/>
  <c r="F21" i="1"/>
  <c r="Q21" i="1" s="1"/>
  <c r="F20" i="1"/>
  <c r="Q20" i="1" s="1"/>
  <c r="F19" i="1"/>
  <c r="Q19" i="1" s="1"/>
  <c r="F18" i="1"/>
  <c r="Q18" i="1" s="1"/>
  <c r="E14" i="1"/>
  <c r="B14" i="1"/>
  <c r="P14" i="1"/>
  <c r="O14" i="1"/>
  <c r="N14" i="1"/>
  <c r="M14" i="1"/>
  <c r="L14" i="1"/>
  <c r="K14" i="1"/>
  <c r="J14" i="1"/>
  <c r="I14" i="1"/>
  <c r="H14" i="1"/>
  <c r="G14" i="1"/>
  <c r="D14" i="1"/>
  <c r="C14" i="1"/>
  <c r="P13" i="1"/>
  <c r="F13" i="1"/>
  <c r="Q13" i="1" s="1"/>
  <c r="P12" i="1"/>
  <c r="F12" i="1"/>
  <c r="Q12" i="1" s="1"/>
  <c r="P11" i="1"/>
  <c r="P9" i="1" s="1"/>
  <c r="C9" i="1"/>
  <c r="B9" i="1"/>
  <c r="O9" i="1"/>
  <c r="N9" i="1"/>
  <c r="M9" i="1"/>
  <c r="L9" i="1"/>
  <c r="K9" i="1"/>
  <c r="J9" i="1"/>
  <c r="I9" i="1"/>
  <c r="H9" i="1"/>
  <c r="G9" i="1"/>
  <c r="D9" i="1"/>
  <c r="Q8" i="1"/>
  <c r="Q7" i="1"/>
  <c r="Q6" i="1"/>
  <c r="Q5" i="1"/>
  <c r="E3" i="1"/>
  <c r="Q4" i="1"/>
  <c r="C3" i="1"/>
  <c r="Q3" i="1"/>
  <c r="P3" i="1"/>
  <c r="O3" i="1"/>
  <c r="N3" i="1"/>
  <c r="M3" i="1"/>
  <c r="L3" i="1"/>
  <c r="K3" i="1"/>
  <c r="J3" i="1"/>
  <c r="I3" i="1"/>
  <c r="H3" i="1"/>
  <c r="G3" i="1"/>
  <c r="F3" i="1"/>
  <c r="D3" i="1"/>
  <c r="B3" i="1"/>
  <c r="E9" i="1" l="1"/>
  <c r="F17" i="1"/>
  <c r="Q17" i="1" s="1"/>
  <c r="F29" i="1"/>
  <c r="F11" i="1"/>
  <c r="F16" i="1"/>
  <c r="Q16" i="1" l="1"/>
  <c r="Q14" i="1" s="1"/>
  <c r="F14" i="1"/>
  <c r="Q11" i="1"/>
  <c r="Q9" i="1" s="1"/>
  <c r="Q28" i="1" s="1"/>
  <c r="F9" i="1"/>
  <c r="F28" i="1"/>
  <c r="Q29" i="1"/>
</calcChain>
</file>

<file path=xl/sharedStrings.xml><?xml version="1.0" encoding="utf-8"?>
<sst xmlns="http://schemas.openxmlformats.org/spreadsheetml/2006/main" count="51" uniqueCount="46">
  <si>
    <t>CONTRATO DE GESTÃO Nº 01/2018 - ASSOCIAÇÃO PINACOTECA ARTE E CULTURA - APAC - Fluxo de Caixa Quadrimestral 2020</t>
  </si>
  <si>
    <t>JANEIRO</t>
  </si>
  <si>
    <t>FEVEREIRO</t>
  </si>
  <si>
    <t>MARÇO</t>
  </si>
  <si>
    <t>ABRIL</t>
  </si>
  <si>
    <t>Acumulado 1ºQ</t>
  </si>
  <si>
    <t>MAIO</t>
  </si>
  <si>
    <t>JUNHO</t>
  </si>
  <si>
    <t>JULHO</t>
  </si>
  <si>
    <t>AGOSTO</t>
  </si>
  <si>
    <t>Acumulado 2ºQ</t>
  </si>
  <si>
    <t>SETEMBRO</t>
  </si>
  <si>
    <t>OUTUBRO</t>
  </si>
  <si>
    <t>NOVEMBRO</t>
  </si>
  <si>
    <t>DEZEMBRO</t>
  </si>
  <si>
    <t>Acumulado 3ºQ</t>
  </si>
  <si>
    <t>Acumulado 2019</t>
  </si>
  <si>
    <t>SALDO INICIAL- (Total)</t>
  </si>
  <si>
    <t>Conta Repasses</t>
  </si>
  <si>
    <t>Conta Operacional</t>
  </si>
  <si>
    <t>Valores em Caixa</t>
  </si>
  <si>
    <t>Fundo de Reserva</t>
  </si>
  <si>
    <t>Reserva de Contingência</t>
  </si>
  <si>
    <t>ENTRADAS</t>
  </si>
  <si>
    <t>RECEITAS</t>
  </si>
  <si>
    <t>Repasse do Contrato de Gestão</t>
  </si>
  <si>
    <t>Captação de Recursos Operacionais</t>
  </si>
  <si>
    <t>Receita Financ. Liquida s/ Aplicações</t>
  </si>
  <si>
    <t>SAIDAS</t>
  </si>
  <si>
    <t xml:space="preserve">DESPESAS </t>
  </si>
  <si>
    <t>Custo de Pessoal</t>
  </si>
  <si>
    <t>Prestadores de Serviços</t>
  </si>
  <si>
    <t>Custos Administrativos</t>
  </si>
  <si>
    <t>Programa de Gestão Excutiva, Transparência e Governancia</t>
  </si>
  <si>
    <t>Programa de Edificações</t>
  </si>
  <si>
    <t>Programa de Acervo</t>
  </si>
  <si>
    <t>Programa de Exposições e Programação Cultural</t>
  </si>
  <si>
    <t>Programa Servs Educativos e Proj Especiais</t>
  </si>
  <si>
    <t>Apoio Participação Instituição no CECA - ICOM</t>
  </si>
  <si>
    <t>Programa de Ações de Apoio ao SISEM-SP</t>
  </si>
  <si>
    <t>Programa de Comunicação e Imprensa</t>
  </si>
  <si>
    <t>Programa Específico</t>
  </si>
  <si>
    <t>SALDO FINAL TOTAL</t>
  </si>
  <si>
    <t>MOVIMENTAÇÃO-APLIC. E RESGATES</t>
  </si>
  <si>
    <t>(+) APLICAÇÃO</t>
  </si>
  <si>
    <t>(-) RESGATES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</si>
</sst>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/m;@"/>
    <numFmt numFmtId="165" formatCode="_(* #,##0.00_);_(* \(#,##0.00\);_(* &quot;-&quot;??_);_(@_)"/>
    <numFmt numFmtId="166" formatCode="#,##0.00;[Red]#,##0.00"/>
  </numFmts>
  <fonts count="5" x14ac:knownFonts="1">
    <font>
      <sz val="8"/>
      <name val="Courier New"/>
    </font>
    <font>
      <b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0" tint="-0.249977111117893"/>
      </bottom>
      <diagonal/>
    </border>
    <border>
      <left/>
      <right/>
      <top style="medium">
        <color indexed="64"/>
      </top>
      <bottom style="thin">
        <color theme="0" tint="-0.249977111117893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</borders>
  <cellStyleXfs count="2">
    <xf numFmtId="0" fontId="0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36">
    <xf numFmtId="0" fontId="0" fillId="0" borderId="0" xfId="0"/>
    <xf numFmtId="164" fontId="1" fillId="0" borderId="1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0" fontId="2" fillId="0" borderId="0" xfId="0" applyFont="1"/>
    <xf numFmtId="164" fontId="3" fillId="0" borderId="4" xfId="0" applyNumberFormat="1" applyFont="1" applyBorder="1" applyAlignment="1">
      <alignment horizontal="center"/>
    </xf>
    <xf numFmtId="16" fontId="3" fillId="0" borderId="5" xfId="0" applyNumberFormat="1" applyFont="1" applyFill="1" applyBorder="1" applyAlignment="1">
      <alignment horizontal="center" vertical="center"/>
    </xf>
    <xf numFmtId="165" fontId="3" fillId="0" borderId="5" xfId="1" applyNumberFormat="1" applyFont="1" applyFill="1" applyBorder="1" applyAlignment="1">
      <alignment horizontal="center" vertical="center"/>
    </xf>
    <xf numFmtId="165" fontId="3" fillId="0" borderId="5" xfId="1" applyNumberFormat="1" applyFont="1" applyFill="1" applyBorder="1" applyAlignment="1">
      <alignment horizontal="center" vertical="center" wrapText="1"/>
    </xf>
    <xf numFmtId="43" fontId="3" fillId="0" borderId="5" xfId="1" applyFont="1" applyFill="1" applyBorder="1" applyAlignment="1">
      <alignment horizontal="center" vertical="center"/>
    </xf>
    <xf numFmtId="165" fontId="3" fillId="0" borderId="6" xfId="1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left"/>
    </xf>
    <xf numFmtId="43" fontId="2" fillId="2" borderId="5" xfId="1" applyFont="1" applyFill="1" applyBorder="1" applyAlignment="1">
      <alignment horizontal="right"/>
    </xf>
    <xf numFmtId="165" fontId="2" fillId="2" borderId="5" xfId="1" applyNumberFormat="1" applyFont="1" applyFill="1" applyBorder="1" applyAlignment="1">
      <alignment horizontal="right"/>
    </xf>
    <xf numFmtId="165" fontId="2" fillId="2" borderId="6" xfId="1" applyNumberFormat="1" applyFont="1" applyFill="1" applyBorder="1" applyAlignment="1">
      <alignment horizontal="right"/>
    </xf>
    <xf numFmtId="164" fontId="2" fillId="0" borderId="4" xfId="0" applyNumberFormat="1" applyFont="1" applyFill="1" applyBorder="1" applyAlignment="1">
      <alignment horizontal="left"/>
    </xf>
    <xf numFmtId="43" fontId="2" fillId="0" borderId="5" xfId="1" applyFont="1" applyFill="1" applyBorder="1" applyAlignment="1">
      <alignment horizontal="right"/>
    </xf>
    <xf numFmtId="165" fontId="2" fillId="0" borderId="5" xfId="1" applyNumberFormat="1" applyFont="1" applyFill="1" applyBorder="1" applyAlignment="1">
      <alignment horizontal="right"/>
    </xf>
    <xf numFmtId="165" fontId="2" fillId="0" borderId="6" xfId="1" applyNumberFormat="1" applyFont="1" applyFill="1" applyBorder="1" applyAlignment="1">
      <alignment horizontal="right"/>
    </xf>
    <xf numFmtId="164" fontId="3" fillId="3" borderId="4" xfId="0" applyNumberFormat="1" applyFont="1" applyFill="1" applyBorder="1" applyAlignment="1">
      <alignment horizontal="left"/>
    </xf>
    <xf numFmtId="165" fontId="2" fillId="3" borderId="5" xfId="1" applyNumberFormat="1" applyFont="1" applyFill="1" applyBorder="1" applyAlignment="1">
      <alignment horizontal="right"/>
    </xf>
    <xf numFmtId="165" fontId="2" fillId="0" borderId="7" xfId="1" applyNumberFormat="1" applyFont="1" applyFill="1" applyBorder="1" applyAlignment="1">
      <alignment horizontal="right"/>
    </xf>
    <xf numFmtId="165" fontId="2" fillId="0" borderId="0" xfId="0" applyNumberFormat="1" applyFont="1"/>
    <xf numFmtId="165" fontId="2" fillId="0" borderId="6" xfId="1" quotePrefix="1" applyNumberFormat="1" applyFont="1" applyFill="1" applyBorder="1" applyAlignment="1">
      <alignment horizontal="right"/>
    </xf>
    <xf numFmtId="166" fontId="2" fillId="3" borderId="5" xfId="1" applyNumberFormat="1" applyFont="1" applyFill="1" applyBorder="1" applyAlignment="1">
      <alignment horizontal="right"/>
    </xf>
    <xf numFmtId="43" fontId="2" fillId="3" borderId="5" xfId="1" applyFont="1" applyFill="1" applyBorder="1" applyAlignment="1">
      <alignment horizontal="right"/>
    </xf>
    <xf numFmtId="165" fontId="2" fillId="3" borderId="7" xfId="1" applyNumberFormat="1" applyFont="1" applyFill="1" applyBorder="1" applyAlignment="1">
      <alignment horizontal="right"/>
    </xf>
    <xf numFmtId="0" fontId="2" fillId="0" borderId="0" xfId="0" applyFont="1" applyFill="1"/>
    <xf numFmtId="164" fontId="2" fillId="0" borderId="4" xfId="0" applyNumberFormat="1" applyFont="1" applyFill="1" applyBorder="1"/>
    <xf numFmtId="165" fontId="2" fillId="0" borderId="0" xfId="0" applyNumberFormat="1" applyFont="1" applyFill="1"/>
    <xf numFmtId="164" fontId="2" fillId="0" borderId="8" xfId="0" applyNumberFormat="1" applyFont="1" applyFill="1" applyBorder="1" applyAlignment="1">
      <alignment horizontal="left"/>
    </xf>
    <xf numFmtId="165" fontId="2" fillId="0" borderId="9" xfId="1" applyNumberFormat="1" applyFont="1" applyFill="1" applyBorder="1" applyAlignment="1">
      <alignment horizontal="right"/>
    </xf>
    <xf numFmtId="165" fontId="2" fillId="0" borderId="10" xfId="1" applyNumberFormat="1" applyFont="1" applyFill="1" applyBorder="1" applyAlignment="1">
      <alignment horizontal="right"/>
    </xf>
    <xf numFmtId="43" fontId="2" fillId="0" borderId="0" xfId="0" applyNumberFormat="1" applyFont="1"/>
    <xf numFmtId="43" fontId="2" fillId="0" borderId="0" xfId="1" applyFont="1"/>
    <xf numFmtId="0" fontId="3" fillId="0" borderId="0" xfId="0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656166</xdr:colOff>
      <xdr:row>0</xdr:row>
      <xdr:rowOff>63500</xdr:rowOff>
    </xdr:from>
    <xdr:to>
      <xdr:col>0</xdr:col>
      <xdr:colOff>1957916</xdr:colOff>
      <xdr:row>0</xdr:row>
      <xdr:rowOff>971847</xdr:rowOff>
    </xdr:to>
    <xdr:pic>
      <xdr:nvPicPr>
        <xdr:cNvPr id="2" name="Imagem 1" descr="APAC-01">
          <a:extLst>
            <a:ext uri="{FF2B5EF4-FFF2-40B4-BE49-F238E27FC236}">
              <a16:creationId xmlns:a16="http://schemas.microsoft.com/office/drawing/2014/main" id="{DCD38E87-C8B5-49A1-A434-B0B86FFE2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166" y="63500"/>
          <a:ext cx="1301750" cy="90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BA2CF-0723-4D33-B548-87B2C6772179}">
  <dimension ref="A1:R45"/>
  <sheetViews>
    <sheetView tabSelected="1" view="pageBreakPreview" zoomScale="90" zoomScaleNormal="75" zoomScaleSheetLayoutView="90" workbookViewId="0">
      <selection activeCell="A35" sqref="A35"/>
    </sheetView>
  </sheetViews>
  <sheetFormatPr defaultColWidth="9.140625" defaultRowHeight="12.75" x14ac:dyDescent="0.2"/>
  <cols>
    <col min="1" max="1" width="52.42578125" style="4" customWidth="1"/>
    <col min="2" max="2" width="16.140625" style="4" customWidth="1"/>
    <col min="3" max="3" width="16" style="4" customWidth="1"/>
    <col min="4" max="4" width="17" style="4" customWidth="1"/>
    <col min="5" max="5" width="14.42578125" style="4" customWidth="1"/>
    <col min="6" max="6" width="17" style="4" customWidth="1"/>
    <col min="7" max="7" width="14" style="4" customWidth="1"/>
    <col min="8" max="8" width="15" style="34" customWidth="1"/>
    <col min="9" max="9" width="14.85546875" style="4" bestFit="1" customWidth="1"/>
    <col min="10" max="10" width="14.7109375" style="4" customWidth="1"/>
    <col min="11" max="11" width="17" style="4" customWidth="1"/>
    <col min="12" max="13" width="13.7109375" style="4" bestFit="1" customWidth="1"/>
    <col min="14" max="14" width="13.85546875" style="4" customWidth="1"/>
    <col min="15" max="15" width="13.5703125" style="4" customWidth="1"/>
    <col min="16" max="16" width="17.85546875" style="4" customWidth="1"/>
    <col min="17" max="17" width="18.5703125" style="4" customWidth="1"/>
    <col min="18" max="18" width="12.42578125" style="4" bestFit="1" customWidth="1"/>
    <col min="19" max="16384" width="9.140625" style="4"/>
  </cols>
  <sheetData>
    <row r="1" spans="1:18" ht="77.2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8" ht="25.5" customHeight="1" x14ac:dyDescent="0.2">
      <c r="A2" s="5"/>
      <c r="B2" s="6" t="s">
        <v>1</v>
      </c>
      <c r="C2" s="7" t="s">
        <v>2</v>
      </c>
      <c r="D2" s="7" t="s">
        <v>3</v>
      </c>
      <c r="E2" s="7" t="s">
        <v>4</v>
      </c>
      <c r="F2" s="8" t="s">
        <v>5</v>
      </c>
      <c r="G2" s="7" t="s">
        <v>6</v>
      </c>
      <c r="H2" s="9" t="s">
        <v>7</v>
      </c>
      <c r="I2" s="7" t="s">
        <v>8</v>
      </c>
      <c r="J2" s="7" t="s">
        <v>9</v>
      </c>
      <c r="K2" s="8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8" t="s">
        <v>15</v>
      </c>
      <c r="Q2" s="10" t="s">
        <v>16</v>
      </c>
    </row>
    <row r="3" spans="1:18" ht="13.5" customHeight="1" x14ac:dyDescent="0.2">
      <c r="A3" s="11" t="s">
        <v>17</v>
      </c>
      <c r="B3" s="12">
        <f t="shared" ref="B3:P3" si="0">SUM(B4:B8)</f>
        <v>5653175.9299999997</v>
      </c>
      <c r="C3" s="13">
        <f t="shared" si="0"/>
        <v>6578814.6100000003</v>
      </c>
      <c r="D3" s="13">
        <f t="shared" si="0"/>
        <v>6774610.1099999985</v>
      </c>
      <c r="E3" s="13">
        <f t="shared" si="0"/>
        <v>6570413.0700000003</v>
      </c>
      <c r="F3" s="13">
        <f>SUM(F4:F8)</f>
        <v>6570413.0700000003</v>
      </c>
      <c r="G3" s="13">
        <f t="shared" si="0"/>
        <v>0</v>
      </c>
      <c r="H3" s="13">
        <f t="shared" si="0"/>
        <v>0</v>
      </c>
      <c r="I3" s="13">
        <f t="shared" si="0"/>
        <v>0</v>
      </c>
      <c r="J3" s="13">
        <f>SUM(J4:J8)</f>
        <v>0</v>
      </c>
      <c r="K3" s="13">
        <f>SUM(K4:K8)</f>
        <v>0</v>
      </c>
      <c r="L3" s="13">
        <f t="shared" si="0"/>
        <v>0</v>
      </c>
      <c r="M3" s="13">
        <f t="shared" si="0"/>
        <v>0</v>
      </c>
      <c r="N3" s="13">
        <f t="shared" si="0"/>
        <v>0</v>
      </c>
      <c r="O3" s="13">
        <f t="shared" si="0"/>
        <v>0</v>
      </c>
      <c r="P3" s="13">
        <f t="shared" si="0"/>
        <v>0</v>
      </c>
      <c r="Q3" s="14">
        <f>SUM(Q4:Q8)</f>
        <v>5653175.9299999997</v>
      </c>
    </row>
    <row r="4" spans="1:18" ht="13.5" customHeight="1" x14ac:dyDescent="0.2">
      <c r="A4" s="15" t="s">
        <v>18</v>
      </c>
      <c r="B4" s="16">
        <v>3090345.83</v>
      </c>
      <c r="C4" s="16">
        <v>4686845.68</v>
      </c>
      <c r="D4" s="16">
        <v>4668131.16</v>
      </c>
      <c r="E4" s="16">
        <v>4285390.42</v>
      </c>
      <c r="F4" s="17">
        <v>4285390.42</v>
      </c>
      <c r="G4" s="17">
        <v>0</v>
      </c>
      <c r="H4" s="17">
        <v>0</v>
      </c>
      <c r="I4" s="17">
        <v>0</v>
      </c>
      <c r="J4" s="17">
        <v>0</v>
      </c>
      <c r="K4" s="17">
        <v>0</v>
      </c>
      <c r="L4" s="17">
        <v>0</v>
      </c>
      <c r="M4" s="17">
        <v>0</v>
      </c>
      <c r="N4" s="17">
        <v>0</v>
      </c>
      <c r="O4" s="17">
        <v>0</v>
      </c>
      <c r="P4" s="17">
        <v>0</v>
      </c>
      <c r="Q4" s="18">
        <f>B4</f>
        <v>3090345.83</v>
      </c>
    </row>
    <row r="5" spans="1:18" ht="13.5" customHeight="1" x14ac:dyDescent="0.2">
      <c r="A5" s="15" t="s">
        <v>19</v>
      </c>
      <c r="B5" s="16">
        <v>960390.06</v>
      </c>
      <c r="C5" s="16">
        <v>279550.15000000002</v>
      </c>
      <c r="D5" s="16">
        <v>491864.1</v>
      </c>
      <c r="E5" s="16">
        <v>673438.79</v>
      </c>
      <c r="F5" s="17">
        <v>673438.79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8">
        <f t="shared" ref="Q5:Q8" si="1">B5</f>
        <v>960390.06</v>
      </c>
    </row>
    <row r="6" spans="1:18" ht="13.5" customHeight="1" x14ac:dyDescent="0.2">
      <c r="A6" s="15" t="s">
        <v>20</v>
      </c>
      <c r="B6" s="16">
        <v>15237</v>
      </c>
      <c r="C6" s="16">
        <v>21934.899999999998</v>
      </c>
      <c r="D6" s="16">
        <v>20488.599999999999</v>
      </c>
      <c r="E6" s="16">
        <v>13129</v>
      </c>
      <c r="F6" s="17">
        <v>13129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8">
        <f t="shared" si="1"/>
        <v>15237</v>
      </c>
    </row>
    <row r="7" spans="1:18" ht="13.5" customHeight="1" x14ac:dyDescent="0.2">
      <c r="A7" s="15" t="s">
        <v>21</v>
      </c>
      <c r="B7" s="16">
        <v>1346106.23</v>
      </c>
      <c r="C7" s="16">
        <v>1349376.67</v>
      </c>
      <c r="D7" s="16">
        <v>1352740.19</v>
      </c>
      <c r="E7" s="16">
        <v>1356735.33</v>
      </c>
      <c r="F7" s="17">
        <v>1356735.33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8">
        <f t="shared" si="1"/>
        <v>1346106.23</v>
      </c>
    </row>
    <row r="8" spans="1:18" ht="13.5" customHeight="1" x14ac:dyDescent="0.2">
      <c r="A8" s="15" t="s">
        <v>22</v>
      </c>
      <c r="B8" s="16">
        <v>241096.81</v>
      </c>
      <c r="C8" s="16">
        <v>241107.21</v>
      </c>
      <c r="D8" s="16">
        <v>241386.06</v>
      </c>
      <c r="E8" s="16">
        <v>241719.53</v>
      </c>
      <c r="F8" s="17">
        <v>241719.53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8">
        <f t="shared" si="1"/>
        <v>241096.81</v>
      </c>
    </row>
    <row r="9" spans="1:18" ht="13.5" customHeight="1" x14ac:dyDescent="0.2">
      <c r="A9" s="11" t="s">
        <v>23</v>
      </c>
      <c r="B9" s="13">
        <f>SUM(B11:B13)</f>
        <v>2628481.23</v>
      </c>
      <c r="C9" s="13">
        <f>SUM(C11:C13)</f>
        <v>1950160.33</v>
      </c>
      <c r="D9" s="13">
        <f t="shared" ref="D9:P9" si="2">SUM(D11:D13)</f>
        <v>1906049.53</v>
      </c>
      <c r="E9" s="13">
        <f t="shared" si="2"/>
        <v>1758707.44</v>
      </c>
      <c r="F9" s="13">
        <f>SUM(F11:F13)</f>
        <v>8243398.5300000003</v>
      </c>
      <c r="G9" s="13">
        <f t="shared" si="2"/>
        <v>0</v>
      </c>
      <c r="H9" s="12">
        <f t="shared" si="2"/>
        <v>0</v>
      </c>
      <c r="I9" s="13">
        <f t="shared" si="2"/>
        <v>0</v>
      </c>
      <c r="J9" s="13">
        <f t="shared" si="2"/>
        <v>0</v>
      </c>
      <c r="K9" s="13">
        <f t="shared" si="2"/>
        <v>0</v>
      </c>
      <c r="L9" s="13">
        <f>SUM(L11:L13)</f>
        <v>0</v>
      </c>
      <c r="M9" s="13">
        <f t="shared" si="2"/>
        <v>0</v>
      </c>
      <c r="N9" s="13">
        <f t="shared" si="2"/>
        <v>0</v>
      </c>
      <c r="O9" s="13">
        <f t="shared" si="2"/>
        <v>0</v>
      </c>
      <c r="P9" s="13">
        <f t="shared" si="2"/>
        <v>0</v>
      </c>
      <c r="Q9" s="14">
        <f>SUM(Q11:Q13)</f>
        <v>8243398.5300000003</v>
      </c>
    </row>
    <row r="10" spans="1:18" ht="13.5" customHeight="1" x14ac:dyDescent="0.2">
      <c r="A10" s="19" t="s">
        <v>24</v>
      </c>
      <c r="B10" s="20"/>
      <c r="C10" s="20"/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</row>
    <row r="11" spans="1:18" ht="13.5" customHeight="1" x14ac:dyDescent="0.2">
      <c r="A11" s="15" t="s">
        <v>25</v>
      </c>
      <c r="B11" s="17">
        <v>2286978</v>
      </c>
      <c r="C11" s="17">
        <v>1700000</v>
      </c>
      <c r="D11" s="17">
        <v>1700000</v>
      </c>
      <c r="E11" s="17">
        <v>1700000</v>
      </c>
      <c r="F11" s="17">
        <f>SUM(B11:E11)</f>
        <v>7386978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21">
        <f>SUM(L11:O11)</f>
        <v>0</v>
      </c>
      <c r="Q11" s="18">
        <f>F11+K11+P11</f>
        <v>7386978</v>
      </c>
    </row>
    <row r="12" spans="1:18" ht="13.5" customHeight="1" x14ac:dyDescent="0.2">
      <c r="A12" s="15" t="s">
        <v>26</v>
      </c>
      <c r="B12" s="17">
        <v>330663.29000000004</v>
      </c>
      <c r="C12" s="17">
        <v>237372.75000000012</v>
      </c>
      <c r="D12" s="17">
        <v>192259.53000000009</v>
      </c>
      <c r="E12" s="17">
        <v>49519.789999999921</v>
      </c>
      <c r="F12" s="17">
        <f>SUM(B12:E12)</f>
        <v>809815.36000000022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21">
        <f t="shared" ref="P12:P13" si="3">SUM(L12:O12)</f>
        <v>0</v>
      </c>
      <c r="Q12" s="18">
        <f>F12+K12+P12</f>
        <v>809815.36000000022</v>
      </c>
      <c r="R12" s="22"/>
    </row>
    <row r="13" spans="1:18" ht="13.5" customHeight="1" x14ac:dyDescent="0.2">
      <c r="A13" s="15" t="s">
        <v>27</v>
      </c>
      <c r="B13" s="17">
        <v>10839.939999999999</v>
      </c>
      <c r="C13" s="17">
        <v>12787.58</v>
      </c>
      <c r="D13" s="17">
        <v>13790</v>
      </c>
      <c r="E13" s="17">
        <v>9187.6500000000015</v>
      </c>
      <c r="F13" s="17">
        <f t="shared" ref="F13" si="4">SUM(B13:E13)</f>
        <v>46605.17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21">
        <f t="shared" si="3"/>
        <v>0</v>
      </c>
      <c r="Q13" s="23">
        <f>F13+K13+P13</f>
        <v>46605.17</v>
      </c>
    </row>
    <row r="14" spans="1:18" ht="13.5" customHeight="1" x14ac:dyDescent="0.2">
      <c r="A14" s="11" t="s">
        <v>28</v>
      </c>
      <c r="B14" s="13">
        <f>SUM(B16:B27)</f>
        <v>1702842.55</v>
      </c>
      <c r="C14" s="13">
        <f>SUM(C16:C27)</f>
        <v>1754364.83</v>
      </c>
      <c r="D14" s="13">
        <f t="shared" ref="D14:P14" si="5">SUM(D16:D27)</f>
        <v>2110246.5699999998</v>
      </c>
      <c r="E14" s="13">
        <f t="shared" si="5"/>
        <v>2116161.2299999995</v>
      </c>
      <c r="F14" s="13">
        <f t="shared" si="5"/>
        <v>7683615.1799999997</v>
      </c>
      <c r="G14" s="13">
        <f t="shared" si="5"/>
        <v>0</v>
      </c>
      <c r="H14" s="13">
        <f t="shared" si="5"/>
        <v>0</v>
      </c>
      <c r="I14" s="13">
        <f t="shared" si="5"/>
        <v>0</v>
      </c>
      <c r="J14" s="13">
        <f t="shared" si="5"/>
        <v>0</v>
      </c>
      <c r="K14" s="13">
        <f t="shared" si="5"/>
        <v>0</v>
      </c>
      <c r="L14" s="13">
        <f t="shared" si="5"/>
        <v>0</v>
      </c>
      <c r="M14" s="13">
        <f t="shared" si="5"/>
        <v>0</v>
      </c>
      <c r="N14" s="13">
        <f t="shared" si="5"/>
        <v>0</v>
      </c>
      <c r="O14" s="13">
        <f t="shared" si="5"/>
        <v>0</v>
      </c>
      <c r="P14" s="13">
        <f t="shared" si="5"/>
        <v>0</v>
      </c>
      <c r="Q14" s="14">
        <f>SUM(Q16:Q27)</f>
        <v>7683615.1799999997</v>
      </c>
    </row>
    <row r="15" spans="1:18" ht="13.5" customHeight="1" x14ac:dyDescent="0.2">
      <c r="A15" s="19" t="s">
        <v>29</v>
      </c>
      <c r="B15" s="24"/>
      <c r="C15" s="20"/>
      <c r="D15" s="20"/>
      <c r="E15" s="20"/>
      <c r="F15" s="20"/>
      <c r="G15" s="20">
        <v>0</v>
      </c>
      <c r="H15" s="25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6">
        <v>0</v>
      </c>
      <c r="Q15" s="26">
        <v>0</v>
      </c>
    </row>
    <row r="16" spans="1:18" s="27" customFormat="1" ht="13.5" customHeight="1" x14ac:dyDescent="0.2">
      <c r="A16" s="15" t="s">
        <v>30</v>
      </c>
      <c r="B16" s="17">
        <v>929237.92</v>
      </c>
      <c r="C16" s="17">
        <v>1092086.05</v>
      </c>
      <c r="D16" s="17">
        <v>1114026.8700000001</v>
      </c>
      <c r="E16" s="17">
        <v>1124938.9099999999</v>
      </c>
      <c r="F16" s="17">
        <f>SUM(B16:E16)</f>
        <v>4260289.75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f>F16+P16+K16</f>
        <v>4260289.75</v>
      </c>
    </row>
    <row r="17" spans="1:18" s="27" customFormat="1" x14ac:dyDescent="0.2">
      <c r="A17" s="28" t="s">
        <v>31</v>
      </c>
      <c r="B17" s="17">
        <v>332980.03999999992</v>
      </c>
      <c r="C17" s="17">
        <v>319200.71000000002</v>
      </c>
      <c r="D17" s="17">
        <v>446314.43</v>
      </c>
      <c r="E17" s="17">
        <v>334714.01999999996</v>
      </c>
      <c r="F17" s="17">
        <f t="shared" ref="F17:F27" si="6">SUM(B17:E17)</f>
        <v>1433209.2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8">
        <f>F17+K17+P17</f>
        <v>1433209.2</v>
      </c>
    </row>
    <row r="18" spans="1:18" s="27" customFormat="1" x14ac:dyDescent="0.2">
      <c r="A18" s="28" t="s">
        <v>32</v>
      </c>
      <c r="B18" s="17">
        <v>266634.14999999997</v>
      </c>
      <c r="C18" s="17">
        <v>283455.89999999997</v>
      </c>
      <c r="D18" s="17">
        <v>319922.64</v>
      </c>
      <c r="E18" s="17">
        <v>385676.79000000004</v>
      </c>
      <c r="F18" s="17">
        <f t="shared" si="6"/>
        <v>1255689.48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8">
        <f t="shared" ref="Q18:Q23" si="7">F18+K18+P18</f>
        <v>1255689.48</v>
      </c>
    </row>
    <row r="19" spans="1:18" s="27" customFormat="1" x14ac:dyDescent="0.2">
      <c r="A19" s="28" t="s">
        <v>33</v>
      </c>
      <c r="B19" s="17">
        <v>685.44</v>
      </c>
      <c r="C19" s="17">
        <v>706.64</v>
      </c>
      <c r="D19" s="17">
        <v>706.64</v>
      </c>
      <c r="E19" s="17">
        <v>706.64</v>
      </c>
      <c r="F19" s="17">
        <f t="shared" si="6"/>
        <v>2805.3599999999997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8">
        <f t="shared" si="7"/>
        <v>2805.3599999999997</v>
      </c>
    </row>
    <row r="20" spans="1:18" s="27" customFormat="1" x14ac:dyDescent="0.2">
      <c r="A20" s="28" t="s">
        <v>34</v>
      </c>
      <c r="B20" s="17">
        <v>82767.98000000001</v>
      </c>
      <c r="C20" s="17">
        <v>59160.03</v>
      </c>
      <c r="D20" s="17">
        <v>150001.86000000002</v>
      </c>
      <c r="E20" s="17">
        <v>153557.15999999997</v>
      </c>
      <c r="F20" s="17">
        <f t="shared" si="6"/>
        <v>445487.02999999997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8">
        <f t="shared" si="7"/>
        <v>445487.02999999997</v>
      </c>
    </row>
    <row r="21" spans="1:18" s="27" customFormat="1" x14ac:dyDescent="0.2">
      <c r="A21" s="28" t="s">
        <v>35</v>
      </c>
      <c r="B21" s="17">
        <v>33937.30999999999</v>
      </c>
      <c r="C21" s="17">
        <v>-21066.19</v>
      </c>
      <c r="D21" s="17">
        <v>30317.86</v>
      </c>
      <c r="E21" s="17">
        <v>82474.399999999994</v>
      </c>
      <c r="F21" s="17">
        <f t="shared" si="6"/>
        <v>125663.37999999999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8">
        <f t="shared" si="7"/>
        <v>125663.37999999999</v>
      </c>
    </row>
    <row r="22" spans="1:18" s="27" customFormat="1" x14ac:dyDescent="0.2">
      <c r="A22" s="28" t="s">
        <v>36</v>
      </c>
      <c r="B22" s="17">
        <v>6909.01</v>
      </c>
      <c r="C22" s="17">
        <v>280.34000000000003</v>
      </c>
      <c r="D22" s="17">
        <v>6320</v>
      </c>
      <c r="E22" s="17">
        <v>0</v>
      </c>
      <c r="F22" s="17">
        <f t="shared" si="6"/>
        <v>13509.35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8">
        <f t="shared" si="7"/>
        <v>13509.35</v>
      </c>
    </row>
    <row r="23" spans="1:18" s="27" customFormat="1" ht="13.5" customHeight="1" x14ac:dyDescent="0.2">
      <c r="A23" s="28" t="s">
        <v>37</v>
      </c>
      <c r="B23" s="17">
        <v>4276</v>
      </c>
      <c r="C23" s="17">
        <v>5793.28</v>
      </c>
      <c r="D23" s="17">
        <v>14807.48</v>
      </c>
      <c r="E23" s="17">
        <v>3072.2400000000002</v>
      </c>
      <c r="F23" s="17">
        <f t="shared" si="6"/>
        <v>27949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8">
        <f t="shared" si="7"/>
        <v>27949</v>
      </c>
    </row>
    <row r="24" spans="1:18" s="27" customFormat="1" ht="13.5" customHeight="1" x14ac:dyDescent="0.2">
      <c r="A24" s="28" t="s">
        <v>38</v>
      </c>
      <c r="B24" s="17"/>
      <c r="C24" s="17"/>
      <c r="D24" s="17"/>
      <c r="E24" s="17"/>
      <c r="F24" s="17">
        <f t="shared" si="6"/>
        <v>0</v>
      </c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8">
        <f t="shared" ref="Q24" si="8">F24+K24</f>
        <v>0</v>
      </c>
    </row>
    <row r="25" spans="1:18" s="27" customFormat="1" ht="13.5" customHeight="1" x14ac:dyDescent="0.2">
      <c r="A25" s="28" t="s">
        <v>39</v>
      </c>
      <c r="B25" s="17">
        <v>0</v>
      </c>
      <c r="C25" s="17">
        <v>0</v>
      </c>
      <c r="D25" s="17">
        <v>0</v>
      </c>
      <c r="E25" s="17">
        <v>0</v>
      </c>
      <c r="F25" s="17">
        <f t="shared" si="6"/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8">
        <f>F25+K25+P25</f>
        <v>0</v>
      </c>
      <c r="R25" s="29"/>
    </row>
    <row r="26" spans="1:18" s="27" customFormat="1" ht="13.5" customHeight="1" x14ac:dyDescent="0.2">
      <c r="A26" s="28" t="s">
        <v>40</v>
      </c>
      <c r="B26" s="17">
        <v>28768.090000000004</v>
      </c>
      <c r="C26" s="17">
        <v>9710.02</v>
      </c>
      <c r="D26" s="17">
        <v>24826.79</v>
      </c>
      <c r="E26" s="17">
        <v>15744.81</v>
      </c>
      <c r="F26" s="17">
        <f t="shared" si="6"/>
        <v>79049.710000000006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8">
        <f>F26+K26+P26</f>
        <v>79049.710000000006</v>
      </c>
    </row>
    <row r="27" spans="1:18" s="27" customFormat="1" ht="13.5" customHeight="1" x14ac:dyDescent="0.2">
      <c r="A27" s="28" t="s">
        <v>41</v>
      </c>
      <c r="B27" s="17">
        <v>16646.61</v>
      </c>
      <c r="C27" s="17">
        <v>5038.05</v>
      </c>
      <c r="D27" s="17">
        <v>3002</v>
      </c>
      <c r="E27" s="17">
        <v>15276.26</v>
      </c>
      <c r="F27" s="17">
        <f t="shared" si="6"/>
        <v>39962.92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8">
        <f>F27+K27+P27</f>
        <v>39962.92</v>
      </c>
      <c r="R27" s="29"/>
    </row>
    <row r="28" spans="1:18" ht="13.5" customHeight="1" x14ac:dyDescent="0.2">
      <c r="A28" s="11" t="s">
        <v>42</v>
      </c>
      <c r="B28" s="13">
        <f>SUM(B29:B33)</f>
        <v>6578814.6100000003</v>
      </c>
      <c r="C28" s="13">
        <f t="shared" ref="C28:E28" si="9">SUM(C29:C33)</f>
        <v>6774610.1099999985</v>
      </c>
      <c r="D28" s="13">
        <f t="shared" si="9"/>
        <v>6570413.0700000003</v>
      </c>
      <c r="E28" s="13">
        <f t="shared" si="9"/>
        <v>6212959.2800000003</v>
      </c>
      <c r="F28" s="13">
        <f>SUM(F29:F33)</f>
        <v>6212959.2800000003</v>
      </c>
      <c r="G28" s="13">
        <f t="shared" ref="G28:P28" si="10">SUM(G29:G33)</f>
        <v>0</v>
      </c>
      <c r="H28" s="13">
        <f t="shared" si="10"/>
        <v>0</v>
      </c>
      <c r="I28" s="13">
        <f t="shared" si="10"/>
        <v>0</v>
      </c>
      <c r="J28" s="13">
        <f>SUM(J29:J33)</f>
        <v>0</v>
      </c>
      <c r="K28" s="13">
        <f>SUM(K29:K33)</f>
        <v>0</v>
      </c>
      <c r="L28" s="13">
        <f t="shared" si="10"/>
        <v>0</v>
      </c>
      <c r="M28" s="13">
        <f t="shared" si="10"/>
        <v>0</v>
      </c>
      <c r="N28" s="13">
        <f t="shared" si="10"/>
        <v>0</v>
      </c>
      <c r="O28" s="13">
        <f t="shared" si="10"/>
        <v>0</v>
      </c>
      <c r="P28" s="13">
        <f t="shared" si="10"/>
        <v>0</v>
      </c>
      <c r="Q28" s="14">
        <f>Q3+Q9-Q14</f>
        <v>6212959.2800000012</v>
      </c>
    </row>
    <row r="29" spans="1:18" ht="13.5" customHeight="1" x14ac:dyDescent="0.2">
      <c r="A29" s="15" t="s">
        <v>18</v>
      </c>
      <c r="B29" s="17">
        <v>4686845.68</v>
      </c>
      <c r="C29" s="17">
        <v>4668131.16</v>
      </c>
      <c r="D29" s="17">
        <v>4285390.42</v>
      </c>
      <c r="E29" s="17">
        <v>3874464.54</v>
      </c>
      <c r="F29" s="17">
        <f>E29</f>
        <v>3874464.54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8">
        <f>F29</f>
        <v>3874464.54</v>
      </c>
    </row>
    <row r="30" spans="1:18" x14ac:dyDescent="0.2">
      <c r="A30" s="15" t="s">
        <v>19</v>
      </c>
      <c r="B30" s="17">
        <v>279550.15000000002</v>
      </c>
      <c r="C30" s="17">
        <v>491864.1</v>
      </c>
      <c r="D30" s="17">
        <v>673438.79</v>
      </c>
      <c r="E30" s="17">
        <v>723316.79</v>
      </c>
      <c r="F30" s="17">
        <f>E30</f>
        <v>723316.79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8">
        <f>F30</f>
        <v>723316.79</v>
      </c>
    </row>
    <row r="31" spans="1:18" x14ac:dyDescent="0.2">
      <c r="A31" s="15" t="s">
        <v>20</v>
      </c>
      <c r="B31" s="17">
        <v>21934.899999999998</v>
      </c>
      <c r="C31" s="17">
        <v>20488.599999999999</v>
      </c>
      <c r="D31" s="17">
        <v>13129</v>
      </c>
      <c r="E31" s="17">
        <v>13129.01</v>
      </c>
      <c r="F31" s="17">
        <f>E31</f>
        <v>13129.01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8">
        <f>F31</f>
        <v>13129.01</v>
      </c>
    </row>
    <row r="32" spans="1:18" x14ac:dyDescent="0.2">
      <c r="A32" s="15" t="s">
        <v>21</v>
      </c>
      <c r="B32" s="17">
        <v>1349376.67</v>
      </c>
      <c r="C32" s="17">
        <v>1352740.19</v>
      </c>
      <c r="D32" s="17">
        <v>1356735.33</v>
      </c>
      <c r="E32" s="17">
        <v>1360039.25</v>
      </c>
      <c r="F32" s="17">
        <f>E32</f>
        <v>1360039.25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8">
        <f>F32</f>
        <v>1360039.25</v>
      </c>
    </row>
    <row r="33" spans="1:17" x14ac:dyDescent="0.2">
      <c r="A33" s="15" t="s">
        <v>22</v>
      </c>
      <c r="B33" s="17">
        <v>241107.21</v>
      </c>
      <c r="C33" s="17">
        <v>241386.06</v>
      </c>
      <c r="D33" s="17">
        <v>241719.53</v>
      </c>
      <c r="E33" s="17">
        <v>242009.69</v>
      </c>
      <c r="F33" s="17">
        <f>E33</f>
        <v>242009.69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8">
        <f>F33</f>
        <v>242009.69</v>
      </c>
    </row>
    <row r="34" spans="1:17" x14ac:dyDescent="0.2">
      <c r="A34" s="19" t="s">
        <v>43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f t="shared" ref="Q34" si="11">F34</f>
        <v>0</v>
      </c>
    </row>
    <row r="35" spans="1:17" x14ac:dyDescent="0.2">
      <c r="A35" s="15" t="s">
        <v>44</v>
      </c>
      <c r="B35" s="17">
        <v>3309640.8800000004</v>
      </c>
      <c r="C35" s="17">
        <v>2399039.21</v>
      </c>
      <c r="D35" s="17">
        <v>1505683.4500000002</v>
      </c>
      <c r="E35" s="17">
        <v>1736444.4700000002</v>
      </c>
      <c r="F35" s="17">
        <f>E35</f>
        <v>1736444.4700000002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8">
        <f>F35</f>
        <v>1736444.4700000002</v>
      </c>
    </row>
    <row r="36" spans="1:17" ht="13.5" thickBot="1" x14ac:dyDescent="0.25">
      <c r="A36" s="30" t="s">
        <v>45</v>
      </c>
      <c r="B36" s="31">
        <v>2480321.61</v>
      </c>
      <c r="C36" s="31">
        <v>1633042.08</v>
      </c>
      <c r="D36" s="31">
        <v>1906609.9000000001</v>
      </c>
      <c r="E36" s="31">
        <v>1994899.9699999997</v>
      </c>
      <c r="F36" s="31">
        <f>E36</f>
        <v>1994899.9699999997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2">
        <f>F36</f>
        <v>1994899.9699999997</v>
      </c>
    </row>
    <row r="37" spans="1:17" x14ac:dyDescent="0.2">
      <c r="D37" s="34"/>
    </row>
    <row r="38" spans="1:17" x14ac:dyDescent="0.2">
      <c r="A38" s="35"/>
      <c r="D38" s="34"/>
    </row>
    <row r="39" spans="1:17" x14ac:dyDescent="0.2">
      <c r="A39" s="35"/>
      <c r="D39" s="34"/>
      <c r="O39" s="33"/>
      <c r="P39" s="33"/>
    </row>
    <row r="40" spans="1:17" x14ac:dyDescent="0.2">
      <c r="M40" s="34"/>
    </row>
    <row r="41" spans="1:17" x14ac:dyDescent="0.2">
      <c r="D41" s="33"/>
    </row>
    <row r="45" spans="1:17" x14ac:dyDescent="0.2">
      <c r="E45" s="33"/>
      <c r="F45" s="33"/>
    </row>
  </sheetData>
  <mergeCells count="1">
    <mergeCell ref="A1:Q1"/>
  </mergeCells>
  <pageMargins left="0.15748031496062992" right="0.15748031496062992" top="0.19685039370078741" bottom="0.19685039370078741" header="0" footer="0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cash_flow quadrimestral 01-2018</vt:lpstr>
      <vt:lpstr>'cash_flow quadrimestral 01-2018'!Area_de_impressao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Melo</dc:creator>
  <cp:lastModifiedBy>Renata Melo</cp:lastModifiedBy>
  <dcterms:created xsi:type="dcterms:W3CDTF">2020-05-15T21:20:25Z</dcterms:created>
  <dcterms:modified xsi:type="dcterms:W3CDTF">2020-05-15T21:21:10Z</dcterms:modified>
</cp:coreProperties>
</file>