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abilidade\2019\Relatórios\12.2019\Site\"/>
    </mc:Choice>
  </mc:AlternateContent>
  <xr:revisionPtr revIDLastSave="0" documentId="13_ncr:1_{B858DE3B-19DC-4E38-B8AC-251794951513}" xr6:coauthVersionLast="45" xr6:coauthVersionMax="45" xr10:uidLastSave="{00000000-0000-0000-0000-000000000000}"/>
  <bookViews>
    <workbookView xWindow="-120" yWindow="-120" windowWidth="20730" windowHeight="11160" xr2:uid="{72766397-182A-4C49-9C6E-6526FB369C49}"/>
  </bookViews>
  <sheets>
    <sheet name="cash_flow quadrimestral 01-2018" sheetId="1" r:id="rId1"/>
  </sheets>
  <definedNames>
    <definedName name="_xlnm.Print_Area" localSheetId="0">'cash_flow quadrimestral 01-2018'!$A$1:$Q$75</definedName>
    <definedName name="Z_D8978B4D_BB9D_4C53_97CD_E1FCC8DD12BF_.wvu.PrintArea" localSheetId="0" hidden="1">'cash_flow quadrimestral 01-2018'!$A$1:$Q$75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5" i="1" l="1"/>
  <c r="Q75" i="1" s="1"/>
  <c r="K75" i="1"/>
  <c r="F75" i="1"/>
  <c r="P74" i="1"/>
  <c r="Q74" i="1" s="1"/>
  <c r="K74" i="1"/>
  <c r="F74" i="1"/>
  <c r="P72" i="1"/>
  <c r="Q72" i="1" s="1"/>
  <c r="K72" i="1"/>
  <c r="F72" i="1"/>
  <c r="P71" i="1"/>
  <c r="Q71" i="1" s="1"/>
  <c r="K71" i="1"/>
  <c r="F71" i="1"/>
  <c r="P70" i="1"/>
  <c r="Q70" i="1" s="1"/>
  <c r="K70" i="1"/>
  <c r="F70" i="1"/>
  <c r="P69" i="1"/>
  <c r="Q69" i="1" s="1"/>
  <c r="K69" i="1"/>
  <c r="F69" i="1"/>
  <c r="P68" i="1"/>
  <c r="K68" i="1"/>
  <c r="N67" i="1"/>
  <c r="M67" i="1"/>
  <c r="H67" i="1"/>
  <c r="G67" i="1"/>
  <c r="Q66" i="1"/>
  <c r="P65" i="1"/>
  <c r="K65" i="1"/>
  <c r="F65" i="1"/>
  <c r="P64" i="1"/>
  <c r="K64" i="1"/>
  <c r="F64" i="1"/>
  <c r="Q64" i="1" s="1"/>
  <c r="P63" i="1"/>
  <c r="K63" i="1"/>
  <c r="F63" i="1"/>
  <c r="P62" i="1"/>
  <c r="K62" i="1"/>
  <c r="F62" i="1"/>
  <c r="Q62" i="1" s="1"/>
  <c r="P61" i="1"/>
  <c r="K61" i="1"/>
  <c r="F61" i="1"/>
  <c r="Q61" i="1" s="1"/>
  <c r="P60" i="1"/>
  <c r="K60" i="1"/>
  <c r="F60" i="1"/>
  <c r="Q60" i="1" s="1"/>
  <c r="P59" i="1"/>
  <c r="K59" i="1"/>
  <c r="F59" i="1"/>
  <c r="P58" i="1"/>
  <c r="K58" i="1"/>
  <c r="F58" i="1"/>
  <c r="Q58" i="1" s="1"/>
  <c r="P57" i="1"/>
  <c r="K57" i="1"/>
  <c r="F57" i="1"/>
  <c r="P56" i="1"/>
  <c r="K56" i="1"/>
  <c r="F56" i="1"/>
  <c r="Q55" i="1"/>
  <c r="P55" i="1"/>
  <c r="K55" i="1"/>
  <c r="F55" i="1"/>
  <c r="P54" i="1"/>
  <c r="K54" i="1"/>
  <c r="F54" i="1"/>
  <c r="P53" i="1"/>
  <c r="K53" i="1"/>
  <c r="F53" i="1"/>
  <c r="Q53" i="1" s="1"/>
  <c r="P52" i="1"/>
  <c r="K52" i="1"/>
  <c r="F52" i="1"/>
  <c r="P51" i="1"/>
  <c r="K51" i="1"/>
  <c r="F51" i="1"/>
  <c r="P50" i="1"/>
  <c r="K50" i="1"/>
  <c r="F50" i="1"/>
  <c r="P49" i="1"/>
  <c r="K49" i="1"/>
  <c r="F49" i="1"/>
  <c r="Q49" i="1" s="1"/>
  <c r="O14" i="1"/>
  <c r="N14" i="1"/>
  <c r="P48" i="1"/>
  <c r="K48" i="1"/>
  <c r="C14" i="1"/>
  <c r="F48" i="1"/>
  <c r="P47" i="1"/>
  <c r="K47" i="1"/>
  <c r="F47" i="1"/>
  <c r="Q47" i="1" s="1"/>
  <c r="P46" i="1"/>
  <c r="K46" i="1"/>
  <c r="F46" i="1"/>
  <c r="P45" i="1"/>
  <c r="K45" i="1"/>
  <c r="F45" i="1"/>
  <c r="Q45" i="1" s="1"/>
  <c r="P44" i="1"/>
  <c r="K44" i="1"/>
  <c r="F44" i="1"/>
  <c r="P43" i="1"/>
  <c r="K43" i="1"/>
  <c r="F43" i="1"/>
  <c r="Q43" i="1" s="1"/>
  <c r="P42" i="1"/>
  <c r="K42" i="1"/>
  <c r="F42" i="1"/>
  <c r="Q42" i="1" s="1"/>
  <c r="P41" i="1"/>
  <c r="K41" i="1"/>
  <c r="F41" i="1"/>
  <c r="Q41" i="1" s="1"/>
  <c r="P40" i="1"/>
  <c r="K40" i="1"/>
  <c r="F40" i="1"/>
  <c r="P39" i="1"/>
  <c r="K39" i="1"/>
  <c r="F39" i="1"/>
  <c r="Q39" i="1" s="1"/>
  <c r="P38" i="1"/>
  <c r="K38" i="1"/>
  <c r="F38" i="1"/>
  <c r="Q38" i="1" s="1"/>
  <c r="P37" i="1"/>
  <c r="K37" i="1"/>
  <c r="F37" i="1"/>
  <c r="Q37" i="1" s="1"/>
  <c r="P36" i="1"/>
  <c r="K36" i="1"/>
  <c r="F36" i="1"/>
  <c r="P35" i="1"/>
  <c r="K35" i="1"/>
  <c r="F35" i="1"/>
  <c r="Q35" i="1" s="1"/>
  <c r="P34" i="1"/>
  <c r="K34" i="1"/>
  <c r="F34" i="1"/>
  <c r="P33" i="1"/>
  <c r="K33" i="1"/>
  <c r="F33" i="1"/>
  <c r="P32" i="1"/>
  <c r="K32" i="1"/>
  <c r="F32" i="1"/>
  <c r="P31" i="1"/>
  <c r="K31" i="1"/>
  <c r="F31" i="1"/>
  <c r="Q31" i="1" s="1"/>
  <c r="P30" i="1"/>
  <c r="K30" i="1"/>
  <c r="F30" i="1"/>
  <c r="Q30" i="1" s="1"/>
  <c r="P29" i="1"/>
  <c r="K29" i="1"/>
  <c r="F29" i="1"/>
  <c r="Q29" i="1" s="1"/>
  <c r="P28" i="1"/>
  <c r="K28" i="1"/>
  <c r="F28" i="1"/>
  <c r="P27" i="1"/>
  <c r="K27" i="1"/>
  <c r="F27" i="1"/>
  <c r="P26" i="1"/>
  <c r="K26" i="1"/>
  <c r="F26" i="1"/>
  <c r="Q26" i="1" s="1"/>
  <c r="P25" i="1"/>
  <c r="K25" i="1"/>
  <c r="Q25" i="1" s="1"/>
  <c r="F25" i="1"/>
  <c r="P24" i="1"/>
  <c r="K24" i="1"/>
  <c r="F24" i="1"/>
  <c r="Q24" i="1" s="1"/>
  <c r="P23" i="1"/>
  <c r="K23" i="1"/>
  <c r="F23" i="1"/>
  <c r="Q23" i="1" s="1"/>
  <c r="P22" i="1"/>
  <c r="K22" i="1"/>
  <c r="F22" i="1"/>
  <c r="Q22" i="1" s="1"/>
  <c r="P21" i="1"/>
  <c r="K21" i="1"/>
  <c r="F21" i="1"/>
  <c r="P20" i="1"/>
  <c r="K20" i="1"/>
  <c r="F20" i="1"/>
  <c r="B14" i="1"/>
  <c r="F19" i="1"/>
  <c r="Q19" i="1" s="1"/>
  <c r="F18" i="1"/>
  <c r="Q18" i="1" s="1"/>
  <c r="F17" i="1"/>
  <c r="Q17" i="1" s="1"/>
  <c r="P16" i="1"/>
  <c r="M14" i="1"/>
  <c r="L14" i="1"/>
  <c r="K16" i="1"/>
  <c r="G14" i="1"/>
  <c r="E14" i="1"/>
  <c r="D14" i="1"/>
  <c r="F16" i="1"/>
  <c r="I14" i="1"/>
  <c r="H14" i="1"/>
  <c r="P13" i="1"/>
  <c r="K13" i="1"/>
  <c r="F13" i="1"/>
  <c r="P12" i="1"/>
  <c r="K12" i="1"/>
  <c r="F12" i="1"/>
  <c r="P11" i="1"/>
  <c r="O9" i="1"/>
  <c r="N9" i="1"/>
  <c r="I9" i="1"/>
  <c r="K11" i="1"/>
  <c r="E9" i="1"/>
  <c r="D9" i="1"/>
  <c r="C9" i="1"/>
  <c r="B9" i="1"/>
  <c r="M9" i="1"/>
  <c r="L9" i="1"/>
  <c r="J9" i="1"/>
  <c r="G9" i="1"/>
  <c r="P8" i="1"/>
  <c r="K8" i="1"/>
  <c r="F8" i="1"/>
  <c r="Q8" i="1"/>
  <c r="P7" i="1"/>
  <c r="K7" i="1"/>
  <c r="F7" i="1"/>
  <c r="Q7" i="1"/>
  <c r="P6" i="1"/>
  <c r="K6" i="1"/>
  <c r="F6" i="1"/>
  <c r="Q6" i="1"/>
  <c r="P5" i="1"/>
  <c r="K5" i="1"/>
  <c r="F5" i="1"/>
  <c r="Q5" i="1"/>
  <c r="P4" i="1"/>
  <c r="O3" i="1"/>
  <c r="N3" i="1"/>
  <c r="K4" i="1"/>
  <c r="I3" i="1"/>
  <c r="F4" i="1"/>
  <c r="E3" i="1"/>
  <c r="D3" i="1"/>
  <c r="C3" i="1"/>
  <c r="B3" i="1"/>
  <c r="M3" i="1"/>
  <c r="L3" i="1"/>
  <c r="J3" i="1"/>
  <c r="H3" i="1"/>
  <c r="G3" i="1"/>
  <c r="Q52" i="1" l="1"/>
  <c r="Q34" i="1"/>
  <c r="Q57" i="1"/>
  <c r="Q32" i="1"/>
  <c r="Q44" i="1"/>
  <c r="Q21" i="1"/>
  <c r="Q63" i="1"/>
  <c r="Q27" i="1"/>
  <c r="Q56" i="1"/>
  <c r="Q12" i="1"/>
  <c r="Q36" i="1"/>
  <c r="Q54" i="1"/>
  <c r="Q48" i="1"/>
  <c r="Q33" i="1"/>
  <c r="Q51" i="1"/>
  <c r="P3" i="1"/>
  <c r="Q59" i="1"/>
  <c r="P9" i="1"/>
  <c r="Q20" i="1"/>
  <c r="Q28" i="1"/>
  <c r="Q40" i="1"/>
  <c r="Q65" i="1"/>
  <c r="K14" i="1"/>
  <c r="K67" i="1"/>
  <c r="P67" i="1"/>
  <c r="Q68" i="1"/>
  <c r="F3" i="1"/>
  <c r="K9" i="1"/>
  <c r="Q16" i="1"/>
  <c r="F14" i="1"/>
  <c r="P14" i="1"/>
  <c r="Q50" i="1"/>
  <c r="Q13" i="1"/>
  <c r="K3" i="1"/>
  <c r="Q46" i="1"/>
  <c r="H9" i="1"/>
  <c r="I67" i="1"/>
  <c r="Q4" i="1"/>
  <c r="Q3" i="1" s="1"/>
  <c r="J67" i="1"/>
  <c r="F68" i="1"/>
  <c r="F11" i="1"/>
  <c r="L67" i="1"/>
  <c r="J14" i="1"/>
  <c r="C67" i="1"/>
  <c r="O67" i="1"/>
  <c r="D67" i="1"/>
  <c r="E67" i="1"/>
  <c r="B67" i="1"/>
  <c r="F9" i="1" l="1"/>
  <c r="Q11" i="1"/>
  <c r="Q9" i="1" s="1"/>
  <c r="F67" i="1"/>
  <c r="Q14" i="1"/>
  <c r="Q67" i="1" l="1"/>
</calcChain>
</file>

<file path=xl/sharedStrings.xml><?xml version="1.0" encoding="utf-8"?>
<sst xmlns="http://schemas.openxmlformats.org/spreadsheetml/2006/main" count="90" uniqueCount="85">
  <si>
    <t>CONTRATO DE GESTÃO Nº 01/2018 - ASSOCIAÇÃO PINACOTECA ARTE E CULTURA - APAC - Fluxo de Caixa Quadrimestral 2019</t>
  </si>
  <si>
    <t>JANEIRO</t>
  </si>
  <si>
    <t>FEVEREIRO</t>
  </si>
  <si>
    <t>MARÇO</t>
  </si>
  <si>
    <t>ABRIL</t>
  </si>
  <si>
    <t>Acumulado 1ºQ</t>
  </si>
  <si>
    <t>MAIO</t>
  </si>
  <si>
    <t>JUNHO</t>
  </si>
  <si>
    <t>JULHO</t>
  </si>
  <si>
    <t>AGOSTO</t>
  </si>
  <si>
    <t>Acumulado 2ºQ</t>
  </si>
  <si>
    <t>SETEMBRO</t>
  </si>
  <si>
    <t>OUTUBRO</t>
  </si>
  <si>
    <t>NOVEMBRO</t>
  </si>
  <si>
    <t>DEZEMBRO</t>
  </si>
  <si>
    <t>Acumulado 3ºQ</t>
  </si>
  <si>
    <t>Acumulado 2019</t>
  </si>
  <si>
    <t>SALDO INICIAL- (Total)</t>
  </si>
  <si>
    <t>Conta Repasses</t>
  </si>
  <si>
    <t>Conta Operacional</t>
  </si>
  <si>
    <t>Valores em Caixa</t>
  </si>
  <si>
    <t>Fundo de Reserva</t>
  </si>
  <si>
    <t>Reserva de Contingência</t>
  </si>
  <si>
    <t>ENTRADAS</t>
  </si>
  <si>
    <t>RECEITAS</t>
  </si>
  <si>
    <t>Repasse do Contrato de Gestão</t>
  </si>
  <si>
    <t>Captação de Recursos Operacionais</t>
  </si>
  <si>
    <t>Receita Financ. Liquida s/ Aplicações</t>
  </si>
  <si>
    <t>SAIDAS</t>
  </si>
  <si>
    <t xml:space="preserve">DESPESAS </t>
  </si>
  <si>
    <t>Custo de Pessoal</t>
  </si>
  <si>
    <t>Salários</t>
  </si>
  <si>
    <t>Encargos</t>
  </si>
  <si>
    <t>Benefícios</t>
  </si>
  <si>
    <t>Prestadores de Serviços</t>
  </si>
  <si>
    <t>Limpeza</t>
  </si>
  <si>
    <t>Vigilância e Portaria</t>
  </si>
  <si>
    <t>Assessoria Jurídica</t>
  </si>
  <si>
    <t>Informática</t>
  </si>
  <si>
    <t>Administrativa / RH</t>
  </si>
  <si>
    <t>Contábil</t>
  </si>
  <si>
    <t>Auditoria</t>
  </si>
  <si>
    <t>Custos Administrativos</t>
  </si>
  <si>
    <t>Utilidade Pública (água, luz, telefone, gás)</t>
  </si>
  <si>
    <t>Uniformes e EPIs</t>
  </si>
  <si>
    <t>Viagens e Estadias</t>
  </si>
  <si>
    <t>Material de consumo, escritório e limpeza</t>
  </si>
  <si>
    <t>Despesas tributárias e financeiras</t>
  </si>
  <si>
    <t>Despesas Diversas (correios, xerox, motoboy etc)</t>
  </si>
  <si>
    <t>Treinamento de Funcionários</t>
  </si>
  <si>
    <t>Investimentos (estoque e equiptos)</t>
  </si>
  <si>
    <t>Programa de Gestão Excutiva, Transparência e Governancia</t>
  </si>
  <si>
    <t>Plano Museológico ou Planejamento Estratégico</t>
  </si>
  <si>
    <t>Pesquisa de público</t>
  </si>
  <si>
    <t>Programa de Edificações</t>
  </si>
  <si>
    <t>Conservação e manutenção das edificações</t>
  </si>
  <si>
    <t>Sistema de Monitoramento de Segurança e AVCB</t>
  </si>
  <si>
    <t>Equipamentos / Implementos</t>
  </si>
  <si>
    <t>Seguros (predial, incêncio, RCV)</t>
  </si>
  <si>
    <t>Outras Despesas (especificar)</t>
  </si>
  <si>
    <t>Programa de Acervo</t>
  </si>
  <si>
    <t>Projeto de documentação, conservação e pesquisa</t>
  </si>
  <si>
    <t>Programa de Exposições e Programação Cultural</t>
  </si>
  <si>
    <t>Nova exposição de longa duração / atualização expos.</t>
  </si>
  <si>
    <t>Programa Servs Educativos e Proj Especiais</t>
  </si>
  <si>
    <t>Projetos, materiais de apoio impressos e audiovisuais</t>
  </si>
  <si>
    <t>Apoio Participação Instituição no CECA - ICOM</t>
  </si>
  <si>
    <t>Programa de Ações de Apoio ao SISEM-SP</t>
  </si>
  <si>
    <t>Exposições itinerantes</t>
  </si>
  <si>
    <t>Ações em Rede</t>
  </si>
  <si>
    <t>Programa de Comunicação e Imprensa</t>
  </si>
  <si>
    <t>Plano de Comunicação e site intranet e acessibilidade site e aplicativo)</t>
  </si>
  <si>
    <t>Projetos gráficos e materiais de comunicação</t>
  </si>
  <si>
    <t>Publicações (folders, folhetos visitação)</t>
  </si>
  <si>
    <t>Assessoria de imprensa e custos de publicidade (facebook e mídias digitais)</t>
  </si>
  <si>
    <t>Comunicação visual edifícios, placas etc.</t>
  </si>
  <si>
    <t>Registro fotográfico das ações (comprovação e evidenciação das ações)</t>
  </si>
  <si>
    <t>Clipping Digital</t>
  </si>
  <si>
    <t>Apresentação aniversário cidade</t>
  </si>
  <si>
    <t>Programa Específico</t>
  </si>
  <si>
    <t>Memorial da Resistência de São paulo</t>
  </si>
  <si>
    <t>SALDO FINAL TOTAL</t>
  </si>
  <si>
    <t>MOVIMENTAÇÃO-APLIC. E RESGATES</t>
  </si>
  <si>
    <t>(+) APLICAÇÃO</t>
  </si>
  <si>
    <t>(-) RESGATES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</si>
</sst>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;@"/>
    <numFmt numFmtId="165" formatCode="_(* #,##0.00_);_(* \(#,##0.00\);_(* &quot;-&quot;??_);_(@_)"/>
    <numFmt numFmtId="166" formatCode="#,##0.00;[Red]#,##0.00"/>
  </numFmts>
  <fonts count="5" x14ac:knownFonts="1">
    <font>
      <sz val="8"/>
      <name val="Courier New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3" fillId="0" borderId="4" xfId="0" applyNumberFormat="1" applyFont="1" applyBorder="1" applyAlignment="1">
      <alignment horizontal="center"/>
    </xf>
    <xf numFmtId="16" fontId="3" fillId="0" borderId="5" xfId="0" applyNumberFormat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left"/>
    </xf>
    <xf numFmtId="165" fontId="2" fillId="2" borderId="5" xfId="1" applyNumberFormat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left"/>
    </xf>
    <xf numFmtId="165" fontId="2" fillId="0" borderId="5" xfId="1" applyNumberFormat="1" applyFont="1" applyFill="1" applyBorder="1" applyAlignment="1">
      <alignment horizontal="right"/>
    </xf>
    <xf numFmtId="43" fontId="2" fillId="0" borderId="5" xfId="1" applyFont="1" applyFill="1" applyBorder="1" applyAlignment="1">
      <alignment horizontal="right"/>
    </xf>
    <xf numFmtId="165" fontId="2" fillId="0" borderId="7" xfId="1" applyNumberFormat="1" applyFont="1" applyFill="1" applyBorder="1" applyAlignment="1">
      <alignment horizontal="right"/>
    </xf>
    <xf numFmtId="165" fontId="2" fillId="0" borderId="6" xfId="1" applyNumberFormat="1" applyFont="1" applyFill="1" applyBorder="1" applyAlignment="1">
      <alignment horizontal="right"/>
    </xf>
    <xf numFmtId="43" fontId="2" fillId="2" borderId="5" xfId="1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left"/>
    </xf>
    <xf numFmtId="165" fontId="2" fillId="3" borderId="5" xfId="1" applyNumberFormat="1" applyFont="1" applyFill="1" applyBorder="1" applyAlignment="1">
      <alignment horizontal="right"/>
    </xf>
    <xf numFmtId="43" fontId="2" fillId="3" borderId="5" xfId="1" applyFont="1" applyFill="1" applyBorder="1" applyAlignment="1">
      <alignment horizontal="right"/>
    </xf>
    <xf numFmtId="165" fontId="2" fillId="3" borderId="7" xfId="1" applyNumberFormat="1" applyFont="1" applyFill="1" applyBorder="1" applyAlignment="1">
      <alignment horizontal="right"/>
    </xf>
    <xf numFmtId="165" fontId="2" fillId="3" borderId="6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2" fillId="0" borderId="6" xfId="1" quotePrefix="1" applyNumberFormat="1" applyFont="1" applyFill="1" applyBorder="1" applyAlignment="1">
      <alignment horizontal="right"/>
    </xf>
    <xf numFmtId="166" fontId="2" fillId="3" borderId="5" xfId="1" applyNumberFormat="1" applyFont="1" applyFill="1" applyBorder="1" applyAlignment="1">
      <alignment horizontal="right"/>
    </xf>
    <xf numFmtId="166" fontId="2" fillId="3" borderId="6" xfId="1" applyNumberFormat="1" applyFont="1" applyFill="1" applyBorder="1" applyAlignment="1">
      <alignment horizontal="right"/>
    </xf>
    <xf numFmtId="166" fontId="2" fillId="0" borderId="5" xfId="1" applyNumberFormat="1" applyFont="1" applyFill="1" applyBorder="1" applyAlignment="1">
      <alignment horizontal="right"/>
    </xf>
    <xf numFmtId="166" fontId="2" fillId="0" borderId="6" xfId="1" applyNumberFormat="1" applyFont="1" applyFill="1" applyBorder="1" applyAlignment="1">
      <alignment horizontal="right"/>
    </xf>
    <xf numFmtId="0" fontId="2" fillId="0" borderId="0" xfId="0" applyFont="1" applyFill="1"/>
    <xf numFmtId="164" fontId="2" fillId="0" borderId="4" xfId="0" applyNumberFormat="1" applyFont="1" applyFill="1" applyBorder="1"/>
    <xf numFmtId="165" fontId="2" fillId="0" borderId="0" xfId="0" applyNumberFormat="1" applyFont="1" applyFill="1"/>
    <xf numFmtId="164" fontId="2" fillId="0" borderId="8" xfId="0" applyNumberFormat="1" applyFont="1" applyFill="1" applyBorder="1" applyAlignment="1">
      <alignment horizontal="left"/>
    </xf>
    <xf numFmtId="165" fontId="2" fillId="0" borderId="9" xfId="1" applyNumberFormat="1" applyFont="1" applyFill="1" applyBorder="1" applyAlignment="1">
      <alignment horizontal="right"/>
    </xf>
    <xf numFmtId="165" fontId="2" fillId="0" borderId="10" xfId="1" applyNumberFormat="1" applyFont="1" applyFill="1" applyBorder="1" applyAlignment="1">
      <alignment horizontal="right"/>
    </xf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656166</xdr:colOff>
      <xdr:row>0</xdr:row>
      <xdr:rowOff>63500</xdr:rowOff>
    </xdr:from>
    <xdr:to>
      <xdr:col>0</xdr:col>
      <xdr:colOff>1957916</xdr:colOff>
      <xdr:row>0</xdr:row>
      <xdr:rowOff>971847</xdr:rowOff>
    </xdr:to>
    <xdr:pic>
      <xdr:nvPicPr>
        <xdr:cNvPr id="2" name="Imagem 1" descr="APAC-01">
          <a:extLst>
            <a:ext uri="{FF2B5EF4-FFF2-40B4-BE49-F238E27FC236}">
              <a16:creationId xmlns:a16="http://schemas.microsoft.com/office/drawing/2014/main" id="{CD4BFCEC-AE21-4A83-B58D-302DC0FE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63500"/>
          <a:ext cx="1301750" cy="90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2B5F-4868-403E-A4F3-947F07BA6889}">
  <dimension ref="A1:R84"/>
  <sheetViews>
    <sheetView tabSelected="1" view="pageBreakPreview" topLeftCell="E16" zoomScale="90" zoomScaleNormal="75" zoomScaleSheetLayoutView="90" workbookViewId="0">
      <selection activeCell="Q73" sqref="Q73"/>
    </sheetView>
  </sheetViews>
  <sheetFormatPr defaultColWidth="9.140625" defaultRowHeight="12.75" x14ac:dyDescent="0.2"/>
  <cols>
    <col min="1" max="1" width="52.42578125" style="1" customWidth="1"/>
    <col min="2" max="2" width="16.140625" style="1" customWidth="1"/>
    <col min="3" max="3" width="16" style="1" customWidth="1"/>
    <col min="4" max="4" width="17" style="1" customWidth="1"/>
    <col min="5" max="5" width="14.42578125" style="1" customWidth="1"/>
    <col min="6" max="6" width="17" style="1" customWidth="1"/>
    <col min="7" max="7" width="14" style="1" customWidth="1"/>
    <col min="8" max="8" width="15" style="35" customWidth="1"/>
    <col min="9" max="9" width="14.85546875" style="1" bestFit="1" customWidth="1"/>
    <col min="10" max="10" width="14.7109375" style="1" customWidth="1"/>
    <col min="11" max="11" width="17" style="1" customWidth="1"/>
    <col min="12" max="13" width="13.7109375" style="1" bestFit="1" customWidth="1"/>
    <col min="14" max="14" width="13.85546875" style="1" customWidth="1"/>
    <col min="15" max="15" width="13.5703125" style="1" customWidth="1"/>
    <col min="16" max="16" width="17.85546875" style="1" customWidth="1"/>
    <col min="17" max="17" width="18.5703125" style="1" customWidth="1"/>
    <col min="18" max="18" width="12.42578125" style="1" bestFit="1" customWidth="1"/>
    <col min="19" max="16384" width="9.140625" style="1"/>
  </cols>
  <sheetData>
    <row r="1" spans="1:18" ht="77.25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8" ht="25.5" customHeight="1" x14ac:dyDescent="0.2">
      <c r="A2" s="2"/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4" t="s">
        <v>8</v>
      </c>
      <c r="J2" s="4" t="s">
        <v>9</v>
      </c>
      <c r="K2" s="5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7" t="s">
        <v>16</v>
      </c>
    </row>
    <row r="3" spans="1:18" ht="13.5" customHeight="1" x14ac:dyDescent="0.2">
      <c r="A3" s="8" t="s">
        <v>17</v>
      </c>
      <c r="B3" s="9">
        <f t="shared" ref="B3:P3" si="0">SUM(B4:B8)</f>
        <v>4866184.92</v>
      </c>
      <c r="C3" s="9">
        <f t="shared" si="0"/>
        <v>5635611.6299999999</v>
      </c>
      <c r="D3" s="9">
        <f t="shared" si="0"/>
        <v>4179183</v>
      </c>
      <c r="E3" s="9">
        <f t="shared" si="0"/>
        <v>4221703.01</v>
      </c>
      <c r="F3" s="9">
        <f>SUM(F4:F8)</f>
        <v>4221703.01</v>
      </c>
      <c r="G3" s="9">
        <f t="shared" si="0"/>
        <v>6064870.2800000003</v>
      </c>
      <c r="H3" s="9">
        <f t="shared" si="0"/>
        <v>6050931.3499999987</v>
      </c>
      <c r="I3" s="9">
        <f t="shared" si="0"/>
        <v>6216487.8700000001</v>
      </c>
      <c r="J3" s="9">
        <f>SUM(J4:J8)</f>
        <v>6015875.75</v>
      </c>
      <c r="K3" s="9">
        <f>SUM(K4:K8)</f>
        <v>6015875.75</v>
      </c>
      <c r="L3" s="9">
        <f t="shared" si="0"/>
        <v>4648290.01</v>
      </c>
      <c r="M3" s="9">
        <f t="shared" si="0"/>
        <v>4845185.84</v>
      </c>
      <c r="N3" s="9">
        <f t="shared" si="0"/>
        <v>5785029.7999999998</v>
      </c>
      <c r="O3" s="9">
        <f t="shared" si="0"/>
        <v>5916040.9300000006</v>
      </c>
      <c r="P3" s="9">
        <f t="shared" si="0"/>
        <v>5916040.9300000006</v>
      </c>
      <c r="Q3" s="10">
        <f>SUM(Q4:Q8)</f>
        <v>4866184.92</v>
      </c>
    </row>
    <row r="4" spans="1:18" ht="13.5" customHeight="1" x14ac:dyDescent="0.2">
      <c r="A4" s="11" t="s">
        <v>18</v>
      </c>
      <c r="B4" s="12">
        <v>3755945.2399999998</v>
      </c>
      <c r="C4" s="12">
        <v>4336420.07</v>
      </c>
      <c r="D4" s="12">
        <v>2723481.44</v>
      </c>
      <c r="E4" s="12">
        <v>3095606.87</v>
      </c>
      <c r="F4" s="12">
        <f>E4</f>
        <v>3095606.87</v>
      </c>
      <c r="G4" s="12">
        <v>4606718.75</v>
      </c>
      <c r="H4" s="13">
        <v>4256308.7799999993</v>
      </c>
      <c r="I4" s="12">
        <v>4131253.47</v>
      </c>
      <c r="J4" s="12">
        <v>3625162.54</v>
      </c>
      <c r="K4" s="12">
        <f>J4</f>
        <v>3625162.54</v>
      </c>
      <c r="L4" s="12">
        <v>1992415.1099999999</v>
      </c>
      <c r="M4" s="12">
        <v>3543830.79</v>
      </c>
      <c r="N4" s="12">
        <v>4165671.12</v>
      </c>
      <c r="O4" s="12">
        <v>4136557.06</v>
      </c>
      <c r="P4" s="14">
        <f>O4</f>
        <v>4136557.06</v>
      </c>
      <c r="Q4" s="15">
        <f>B4</f>
        <v>3755945.2399999998</v>
      </c>
    </row>
    <row r="5" spans="1:18" ht="13.5" customHeight="1" x14ac:dyDescent="0.2">
      <c r="A5" s="11" t="s">
        <v>19</v>
      </c>
      <c r="B5" s="12">
        <v>116545.29</v>
      </c>
      <c r="C5" s="12">
        <v>302637.76</v>
      </c>
      <c r="D5" s="12">
        <v>463566.93999999994</v>
      </c>
      <c r="E5" s="12">
        <v>122427.94</v>
      </c>
      <c r="F5" s="12">
        <f t="shared" ref="F5:F8" si="1">E5</f>
        <v>122427.94</v>
      </c>
      <c r="G5" s="12">
        <v>454514.86</v>
      </c>
      <c r="H5" s="13">
        <v>789955.39</v>
      </c>
      <c r="I5" s="12">
        <v>1068117.25</v>
      </c>
      <c r="J5" s="12">
        <v>1375584.76</v>
      </c>
      <c r="K5" s="12">
        <f>J5</f>
        <v>1375584.76</v>
      </c>
      <c r="L5" s="12">
        <v>1637257.08</v>
      </c>
      <c r="M5" s="12">
        <v>269290.15000000002</v>
      </c>
      <c r="N5" s="12">
        <v>594427.62000000011</v>
      </c>
      <c r="O5" s="12">
        <v>755064.34</v>
      </c>
      <c r="P5" s="14">
        <f>O5</f>
        <v>755064.34</v>
      </c>
      <c r="Q5" s="15">
        <f t="shared" ref="Q5:Q8" si="2">B5</f>
        <v>116545.29</v>
      </c>
    </row>
    <row r="6" spans="1:18" ht="13.5" customHeight="1" x14ac:dyDescent="0.2">
      <c r="A6" s="11" t="s">
        <v>20</v>
      </c>
      <c r="B6" s="12">
        <v>23590.400000000001</v>
      </c>
      <c r="C6" s="12">
        <v>21927.5</v>
      </c>
      <c r="D6" s="12">
        <v>13312.64</v>
      </c>
      <c r="E6" s="12">
        <v>20807.060000000001</v>
      </c>
      <c r="F6" s="12">
        <f t="shared" si="1"/>
        <v>20807.060000000001</v>
      </c>
      <c r="G6" s="12">
        <v>16280</v>
      </c>
      <c r="H6" s="13">
        <v>17180</v>
      </c>
      <c r="I6" s="12">
        <v>25459.5</v>
      </c>
      <c r="J6" s="12">
        <v>18352</v>
      </c>
      <c r="K6" s="12">
        <f>J6</f>
        <v>18352</v>
      </c>
      <c r="L6" s="12">
        <v>17312</v>
      </c>
      <c r="M6" s="12">
        <v>26567</v>
      </c>
      <c r="N6" s="12">
        <v>15109.8</v>
      </c>
      <c r="O6" s="12">
        <v>16357.2</v>
      </c>
      <c r="P6" s="14">
        <f>O6</f>
        <v>16357.2</v>
      </c>
      <c r="Q6" s="15">
        <f t="shared" si="2"/>
        <v>23590.400000000001</v>
      </c>
    </row>
    <row r="7" spans="1:18" ht="13.5" customHeight="1" x14ac:dyDescent="0.2">
      <c r="A7" s="11" t="s">
        <v>21</v>
      </c>
      <c r="B7" s="12">
        <v>945041.36</v>
      </c>
      <c r="C7" s="12">
        <v>949607.64</v>
      </c>
      <c r="D7" s="12">
        <v>953857.85</v>
      </c>
      <c r="E7" s="12">
        <v>957952.59</v>
      </c>
      <c r="F7" s="12">
        <f t="shared" si="1"/>
        <v>957952.59</v>
      </c>
      <c r="G7" s="12">
        <v>962495.37</v>
      </c>
      <c r="H7" s="13">
        <v>962753.21</v>
      </c>
      <c r="I7" s="12">
        <v>966882.35</v>
      </c>
      <c r="J7" s="12">
        <v>971906.33</v>
      </c>
      <c r="K7" s="12">
        <f>J7</f>
        <v>971906.33</v>
      </c>
      <c r="L7" s="12">
        <v>976354.03999999992</v>
      </c>
      <c r="M7" s="12">
        <v>980471.89</v>
      </c>
      <c r="N7" s="12">
        <v>984721.99</v>
      </c>
      <c r="O7" s="12">
        <v>982999.29999999993</v>
      </c>
      <c r="P7" s="14">
        <f>O7</f>
        <v>982999.29999999993</v>
      </c>
      <c r="Q7" s="15">
        <f t="shared" si="2"/>
        <v>945041.36</v>
      </c>
    </row>
    <row r="8" spans="1:18" ht="13.5" customHeight="1" x14ac:dyDescent="0.2">
      <c r="A8" s="11" t="s">
        <v>22</v>
      </c>
      <c r="B8" s="12">
        <v>25062.63</v>
      </c>
      <c r="C8" s="12">
        <v>25018.66</v>
      </c>
      <c r="D8" s="12">
        <v>24964.13</v>
      </c>
      <c r="E8" s="12">
        <v>24908.55</v>
      </c>
      <c r="F8" s="12">
        <f t="shared" si="1"/>
        <v>24908.55</v>
      </c>
      <c r="G8" s="12">
        <v>24861.3</v>
      </c>
      <c r="H8" s="13">
        <v>24733.97</v>
      </c>
      <c r="I8" s="12">
        <v>24775.3</v>
      </c>
      <c r="J8" s="12">
        <v>24870.12</v>
      </c>
      <c r="K8" s="12">
        <f>J8</f>
        <v>24870.12</v>
      </c>
      <c r="L8" s="12">
        <v>24951.78</v>
      </c>
      <c r="M8" s="12">
        <v>25026.01</v>
      </c>
      <c r="N8" s="12">
        <v>25099.27</v>
      </c>
      <c r="O8" s="12">
        <v>25063.03</v>
      </c>
      <c r="P8" s="14">
        <f>O8</f>
        <v>25063.03</v>
      </c>
      <c r="Q8" s="15">
        <f t="shared" si="2"/>
        <v>25062.63</v>
      </c>
    </row>
    <row r="9" spans="1:18" ht="13.5" customHeight="1" x14ac:dyDescent="0.2">
      <c r="A9" s="8" t="s">
        <v>23</v>
      </c>
      <c r="B9" s="9">
        <f>SUM(B11:B13)</f>
        <v>2476106.4499999997</v>
      </c>
      <c r="C9" s="9">
        <f>SUM(C11:C13)</f>
        <v>317836.78000000003</v>
      </c>
      <c r="D9" s="9">
        <f t="shared" ref="D9:P9" si="3">SUM(D11:D13)</f>
        <v>1875425.7100000002</v>
      </c>
      <c r="E9" s="9">
        <f t="shared" si="3"/>
        <v>3731057.15</v>
      </c>
      <c r="F9" s="9">
        <f>SUM(F11:F13)</f>
        <v>8400426.0899999999</v>
      </c>
      <c r="G9" s="9">
        <f t="shared" si="3"/>
        <v>1960394.6999999997</v>
      </c>
      <c r="H9" s="16">
        <f t="shared" si="3"/>
        <v>2086567.6500000001</v>
      </c>
      <c r="I9" s="9">
        <f t="shared" si="3"/>
        <v>2024183.99</v>
      </c>
      <c r="J9" s="9">
        <f t="shared" si="3"/>
        <v>1122161.6700000002</v>
      </c>
      <c r="K9" s="9">
        <f t="shared" si="3"/>
        <v>7193308.0099999998</v>
      </c>
      <c r="L9" s="9">
        <f>SUM(L11:L13)</f>
        <v>2338595.2799999998</v>
      </c>
      <c r="M9" s="9">
        <f t="shared" si="3"/>
        <v>3004519.0700000003</v>
      </c>
      <c r="N9" s="9">
        <f t="shared" si="3"/>
        <v>1867539.4400000002</v>
      </c>
      <c r="O9" s="9">
        <f t="shared" si="3"/>
        <v>2536381.1399999997</v>
      </c>
      <c r="P9" s="9">
        <f t="shared" si="3"/>
        <v>9747034.9300000016</v>
      </c>
      <c r="Q9" s="10">
        <f>SUM(Q11:Q13)</f>
        <v>25340769.029999997</v>
      </c>
    </row>
    <row r="10" spans="1:18" ht="13.5" customHeight="1" x14ac:dyDescent="0.2">
      <c r="A10" s="17" t="s">
        <v>24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N10" s="18"/>
      <c r="O10" s="18"/>
      <c r="P10" s="20"/>
      <c r="Q10" s="21"/>
    </row>
    <row r="11" spans="1:18" ht="13.5" customHeight="1" x14ac:dyDescent="0.2">
      <c r="A11" s="11" t="s">
        <v>25</v>
      </c>
      <c r="B11" s="12">
        <v>2286978</v>
      </c>
      <c r="C11" s="12">
        <v>0</v>
      </c>
      <c r="D11" s="12">
        <v>1700000</v>
      </c>
      <c r="E11" s="12">
        <v>3400000</v>
      </c>
      <c r="F11" s="12">
        <f>SUM(B11:E11)</f>
        <v>7386978</v>
      </c>
      <c r="G11" s="12">
        <v>1617363.77</v>
      </c>
      <c r="H11" s="12">
        <v>1782636.23</v>
      </c>
      <c r="I11" s="12">
        <v>1700000</v>
      </c>
      <c r="J11" s="12">
        <v>850000</v>
      </c>
      <c r="K11" s="12">
        <f>SUM(G11:J11)</f>
        <v>5950000</v>
      </c>
      <c r="L11" s="12">
        <v>2090116</v>
      </c>
      <c r="M11" s="12">
        <v>2673038.46</v>
      </c>
      <c r="N11" s="12">
        <v>1700000</v>
      </c>
      <c r="O11" s="12">
        <v>2311166</v>
      </c>
      <c r="P11" s="14">
        <f>SUM(L11:O11)</f>
        <v>8774320.4600000009</v>
      </c>
      <c r="Q11" s="15">
        <f>F11+K11+P11</f>
        <v>22111298.460000001</v>
      </c>
    </row>
    <row r="12" spans="1:18" ht="13.5" customHeight="1" x14ac:dyDescent="0.2">
      <c r="A12" s="11" t="s">
        <v>26</v>
      </c>
      <c r="B12" s="12">
        <v>175521.61000000004</v>
      </c>
      <c r="C12" s="12">
        <v>302614.49000000005</v>
      </c>
      <c r="D12" s="12">
        <v>167570.9300000002</v>
      </c>
      <c r="E12" s="12">
        <v>313333.62999999983</v>
      </c>
      <c r="F12" s="12">
        <f>SUM(B12:E12)</f>
        <v>959040.66000000015</v>
      </c>
      <c r="G12" s="12">
        <v>328360.88999999978</v>
      </c>
      <c r="H12" s="12">
        <v>283798.12000000011</v>
      </c>
      <c r="I12" s="12">
        <v>302860.2</v>
      </c>
      <c r="J12" s="12">
        <v>250315.31000000008</v>
      </c>
      <c r="K12" s="12">
        <f>SUM(G12:J12)</f>
        <v>1165334.52</v>
      </c>
      <c r="L12" s="12">
        <v>240171.3599999999</v>
      </c>
      <c r="M12" s="12">
        <v>315774.41000000003</v>
      </c>
      <c r="N12" s="12">
        <v>161624.32000000009</v>
      </c>
      <c r="O12" s="12">
        <v>213518.23999999987</v>
      </c>
      <c r="P12" s="14">
        <f t="shared" ref="P12:P13" si="4">SUM(L12:O12)</f>
        <v>931088.32999999984</v>
      </c>
      <c r="Q12" s="15">
        <f>F12+K12+P12</f>
        <v>3055463.51</v>
      </c>
      <c r="R12" s="22"/>
    </row>
    <row r="13" spans="1:18" ht="13.5" customHeight="1" x14ac:dyDescent="0.2">
      <c r="A13" s="11" t="s">
        <v>27</v>
      </c>
      <c r="B13" s="12">
        <v>13606.84</v>
      </c>
      <c r="C13" s="12">
        <v>15222.29</v>
      </c>
      <c r="D13" s="12">
        <v>7854.7800000000007</v>
      </c>
      <c r="E13" s="12">
        <v>17723.52</v>
      </c>
      <c r="F13" s="12">
        <f>SUM(B13:E13)</f>
        <v>54407.430000000008</v>
      </c>
      <c r="G13" s="12">
        <v>14670.039999999999</v>
      </c>
      <c r="H13" s="12">
        <v>20133.3</v>
      </c>
      <c r="I13" s="12">
        <v>21323.79</v>
      </c>
      <c r="J13" s="12">
        <v>21846.359999999997</v>
      </c>
      <c r="K13" s="12">
        <f>SUM(G13:J13)</f>
        <v>77973.489999999991</v>
      </c>
      <c r="L13" s="12">
        <v>8307.9200000000037</v>
      </c>
      <c r="M13" s="12">
        <v>15706.199999999995</v>
      </c>
      <c r="N13" s="12">
        <v>5915.1199999999972</v>
      </c>
      <c r="O13" s="12">
        <v>11696.900000000001</v>
      </c>
      <c r="P13" s="14">
        <f t="shared" si="4"/>
        <v>41626.14</v>
      </c>
      <c r="Q13" s="23">
        <f>F13+K13+P13</f>
        <v>174007.06</v>
      </c>
    </row>
    <row r="14" spans="1:18" ht="13.5" customHeight="1" x14ac:dyDescent="0.2">
      <c r="A14" s="8" t="s">
        <v>28</v>
      </c>
      <c r="B14" s="9">
        <f>SUM(B16:B65)</f>
        <v>1706679.7399999998</v>
      </c>
      <c r="C14" s="9">
        <f t="shared" ref="C14:P14" si="5">SUM(C16:C65)</f>
        <v>1774265.4100000001</v>
      </c>
      <c r="D14" s="9">
        <f t="shared" si="5"/>
        <v>1832905.7000000002</v>
      </c>
      <c r="E14" s="9">
        <f t="shared" si="5"/>
        <v>1887889.8799999997</v>
      </c>
      <c r="F14" s="9">
        <f>SUM(F16:F65)</f>
        <v>7201740.7300000004</v>
      </c>
      <c r="G14" s="9">
        <f t="shared" si="5"/>
        <v>1974333.6300000001</v>
      </c>
      <c r="H14" s="9">
        <f t="shared" si="5"/>
        <v>1921011.1300000001</v>
      </c>
      <c r="I14" s="9">
        <f t="shared" si="5"/>
        <v>2224796.11</v>
      </c>
      <c r="J14" s="9">
        <f>SUM(J16:J65)</f>
        <v>2489747.41</v>
      </c>
      <c r="K14" s="9">
        <f t="shared" si="5"/>
        <v>8609888.2799999993</v>
      </c>
      <c r="L14" s="9">
        <f>SUM(L16:L65)</f>
        <v>2141699.4499999997</v>
      </c>
      <c r="M14" s="9">
        <f t="shared" si="5"/>
        <v>2064675.1099999996</v>
      </c>
      <c r="N14" s="9">
        <f t="shared" si="5"/>
        <v>1736528.3099999996</v>
      </c>
      <c r="O14" s="9">
        <f t="shared" si="5"/>
        <v>2799242.1399999997</v>
      </c>
      <c r="P14" s="9">
        <f t="shared" si="5"/>
        <v>8742145.0099999998</v>
      </c>
      <c r="Q14" s="10">
        <f>SUM(Q16:Q66)</f>
        <v>24553774.02</v>
      </c>
    </row>
    <row r="15" spans="1:18" ht="13.5" customHeight="1" x14ac:dyDescent="0.2">
      <c r="A15" s="17" t="s">
        <v>29</v>
      </c>
      <c r="B15" s="24"/>
      <c r="C15" s="18"/>
      <c r="D15" s="18"/>
      <c r="E15" s="18"/>
      <c r="F15" s="18"/>
      <c r="G15" s="18">
        <v>0</v>
      </c>
      <c r="H15" s="19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20">
        <v>0</v>
      </c>
      <c r="Q15" s="25"/>
    </row>
    <row r="16" spans="1:18" s="28" customFormat="1" ht="13.5" customHeight="1" x14ac:dyDescent="0.2">
      <c r="A16" s="11" t="s">
        <v>30</v>
      </c>
      <c r="B16" s="26">
        <v>1107910.6299999999</v>
      </c>
      <c r="C16" s="12">
        <v>1031312.25</v>
      </c>
      <c r="D16" s="12">
        <v>1151550.95</v>
      </c>
      <c r="E16" s="12">
        <v>1159394.5699999998</v>
      </c>
      <c r="F16" s="12">
        <f>SUM(B16:E16)</f>
        <v>4450168.4000000004</v>
      </c>
      <c r="G16" s="12">
        <v>1133147.77</v>
      </c>
      <c r="H16" s="13">
        <v>1157724.0799999998</v>
      </c>
      <c r="I16" s="12">
        <v>1253655.9999999998</v>
      </c>
      <c r="J16" s="12">
        <v>1408765.8599999999</v>
      </c>
      <c r="K16" s="12">
        <f>SUM(G16:J16)</f>
        <v>4953293.709999999</v>
      </c>
      <c r="L16" s="13">
        <v>1172480.42</v>
      </c>
      <c r="M16" s="13">
        <v>1119259.3199999998</v>
      </c>
      <c r="N16" s="13">
        <v>889999.87999999989</v>
      </c>
      <c r="O16" s="13">
        <v>1756886.49</v>
      </c>
      <c r="P16" s="14">
        <f>SUM(L16:O16)</f>
        <v>4938626.1099999994</v>
      </c>
      <c r="Q16" s="27">
        <f>F16+P16+K16</f>
        <v>14342088.219999999</v>
      </c>
    </row>
    <row r="17" spans="1:17" s="28" customFormat="1" ht="13.5" hidden="1" customHeight="1" x14ac:dyDescent="0.2">
      <c r="A17" s="29" t="s">
        <v>31</v>
      </c>
      <c r="B17" s="12"/>
      <c r="C17" s="12"/>
      <c r="D17" s="12"/>
      <c r="E17" s="12"/>
      <c r="F17" s="12">
        <f t="shared" ref="F17:F64" si="6">SUM(B17:E17)</f>
        <v>0</v>
      </c>
      <c r="G17" s="12"/>
      <c r="H17" s="12"/>
      <c r="I17" s="12"/>
      <c r="J17" s="12"/>
      <c r="K17" s="12"/>
      <c r="L17" s="13"/>
      <c r="M17" s="13"/>
      <c r="N17" s="13"/>
      <c r="O17" s="13"/>
      <c r="P17" s="14"/>
      <c r="Q17" s="15">
        <f t="shared" ref="Q17:Q47" si="7">F17+K17</f>
        <v>0</v>
      </c>
    </row>
    <row r="18" spans="1:17" s="28" customFormat="1" hidden="1" x14ac:dyDescent="0.2">
      <c r="A18" s="29" t="s">
        <v>32</v>
      </c>
      <c r="B18" s="12"/>
      <c r="C18" s="12"/>
      <c r="D18" s="12"/>
      <c r="E18" s="12"/>
      <c r="F18" s="12">
        <f t="shared" si="6"/>
        <v>0</v>
      </c>
      <c r="G18" s="12"/>
      <c r="H18" s="12"/>
      <c r="I18" s="12"/>
      <c r="J18" s="12"/>
      <c r="K18" s="12"/>
      <c r="L18" s="13"/>
      <c r="M18" s="13"/>
      <c r="N18" s="13"/>
      <c r="O18" s="13"/>
      <c r="P18" s="14"/>
      <c r="Q18" s="15">
        <f t="shared" si="7"/>
        <v>0</v>
      </c>
    </row>
    <row r="19" spans="1:17" s="28" customFormat="1" hidden="1" x14ac:dyDescent="0.2">
      <c r="A19" s="29" t="s">
        <v>33</v>
      </c>
      <c r="B19" s="12"/>
      <c r="C19" s="12"/>
      <c r="D19" s="12"/>
      <c r="E19" s="12"/>
      <c r="F19" s="12">
        <f t="shared" si="6"/>
        <v>0</v>
      </c>
      <c r="G19" s="12"/>
      <c r="H19" s="12"/>
      <c r="I19" s="12"/>
      <c r="J19" s="12"/>
      <c r="K19" s="12"/>
      <c r="L19" s="13"/>
      <c r="M19" s="13"/>
      <c r="N19" s="13"/>
      <c r="O19" s="13"/>
      <c r="P19" s="14"/>
      <c r="Q19" s="15">
        <f t="shared" si="7"/>
        <v>0</v>
      </c>
    </row>
    <row r="20" spans="1:17" s="28" customFormat="1" x14ac:dyDescent="0.2">
      <c r="A20" s="29" t="s">
        <v>34</v>
      </c>
      <c r="B20" s="12">
        <v>263282.52</v>
      </c>
      <c r="C20" s="12">
        <v>309909.55</v>
      </c>
      <c r="D20" s="12">
        <v>294717.31</v>
      </c>
      <c r="E20" s="12">
        <v>290287.48</v>
      </c>
      <c r="F20" s="12">
        <f>SUM(B20:E20)</f>
        <v>1158196.8600000001</v>
      </c>
      <c r="G20" s="12">
        <v>353891.22</v>
      </c>
      <c r="H20" s="13">
        <v>299703.61</v>
      </c>
      <c r="I20" s="12">
        <v>366631.76</v>
      </c>
      <c r="J20" s="12">
        <v>373012</v>
      </c>
      <c r="K20" s="12">
        <f>SUM(G20:J20)</f>
        <v>1393238.5899999999</v>
      </c>
      <c r="L20" s="13">
        <v>420962.53999999992</v>
      </c>
      <c r="M20" s="13">
        <v>359101.67000000004</v>
      </c>
      <c r="N20" s="13">
        <v>350080.40000000008</v>
      </c>
      <c r="O20" s="13">
        <v>349078.03</v>
      </c>
      <c r="P20" s="12">
        <f>SUM(L20:O20)</f>
        <v>1479222.6400000001</v>
      </c>
      <c r="Q20" s="15">
        <f>F20+K20+P20</f>
        <v>4030658.0900000003</v>
      </c>
    </row>
    <row r="21" spans="1:17" s="28" customFormat="1" hidden="1" x14ac:dyDescent="0.2">
      <c r="A21" s="29" t="s">
        <v>35</v>
      </c>
      <c r="B21" s="12"/>
      <c r="C21" s="12"/>
      <c r="D21" s="12"/>
      <c r="E21" s="12"/>
      <c r="F21" s="12">
        <f t="shared" si="6"/>
        <v>0</v>
      </c>
      <c r="G21" s="12"/>
      <c r="H21" s="12"/>
      <c r="I21" s="12"/>
      <c r="J21" s="12"/>
      <c r="K21" s="12">
        <f t="shared" ref="K21:K65" si="8">SUM(G21:J21)</f>
        <v>0</v>
      </c>
      <c r="L21" s="13"/>
      <c r="M21" s="13"/>
      <c r="N21" s="13"/>
      <c r="O21" s="13"/>
      <c r="P21" s="14">
        <f t="shared" ref="P21:P65" si="9">SUM(L21:O21)</f>
        <v>0</v>
      </c>
      <c r="Q21" s="15">
        <f t="shared" si="7"/>
        <v>0</v>
      </c>
    </row>
    <row r="22" spans="1:17" s="28" customFormat="1" hidden="1" x14ac:dyDescent="0.2">
      <c r="A22" s="29" t="s">
        <v>36</v>
      </c>
      <c r="B22" s="12"/>
      <c r="C22" s="12"/>
      <c r="D22" s="12"/>
      <c r="E22" s="12"/>
      <c r="F22" s="12">
        <f t="shared" si="6"/>
        <v>0</v>
      </c>
      <c r="G22" s="12"/>
      <c r="H22" s="12"/>
      <c r="I22" s="12"/>
      <c r="J22" s="12"/>
      <c r="K22" s="12">
        <f t="shared" si="8"/>
        <v>0</v>
      </c>
      <c r="L22" s="13"/>
      <c r="M22" s="13"/>
      <c r="N22" s="13"/>
      <c r="O22" s="13"/>
      <c r="P22" s="14">
        <f t="shared" si="9"/>
        <v>0</v>
      </c>
      <c r="Q22" s="15">
        <f t="shared" si="7"/>
        <v>0</v>
      </c>
    </row>
    <row r="23" spans="1:17" s="28" customFormat="1" hidden="1" x14ac:dyDescent="0.2">
      <c r="A23" s="29" t="s">
        <v>37</v>
      </c>
      <c r="B23" s="12"/>
      <c r="C23" s="12"/>
      <c r="D23" s="12"/>
      <c r="E23" s="12"/>
      <c r="F23" s="12">
        <f t="shared" si="6"/>
        <v>0</v>
      </c>
      <c r="G23" s="12"/>
      <c r="H23" s="12"/>
      <c r="I23" s="12"/>
      <c r="J23" s="12"/>
      <c r="K23" s="12">
        <f t="shared" si="8"/>
        <v>0</v>
      </c>
      <c r="L23" s="13"/>
      <c r="M23" s="13"/>
      <c r="N23" s="13"/>
      <c r="O23" s="13"/>
      <c r="P23" s="14">
        <f t="shared" si="9"/>
        <v>0</v>
      </c>
      <c r="Q23" s="15">
        <f t="shared" si="7"/>
        <v>0</v>
      </c>
    </row>
    <row r="24" spans="1:17" s="28" customFormat="1" hidden="1" x14ac:dyDescent="0.2">
      <c r="A24" s="29" t="s">
        <v>38</v>
      </c>
      <c r="B24" s="12"/>
      <c r="C24" s="12"/>
      <c r="D24" s="12"/>
      <c r="E24" s="12"/>
      <c r="F24" s="12">
        <f t="shared" si="6"/>
        <v>0</v>
      </c>
      <c r="G24" s="12"/>
      <c r="H24" s="12"/>
      <c r="I24" s="12"/>
      <c r="J24" s="12"/>
      <c r="K24" s="12">
        <f t="shared" si="8"/>
        <v>0</v>
      </c>
      <c r="L24" s="13"/>
      <c r="M24" s="13"/>
      <c r="N24" s="13"/>
      <c r="O24" s="13"/>
      <c r="P24" s="14">
        <f t="shared" si="9"/>
        <v>0</v>
      </c>
      <c r="Q24" s="15">
        <f t="shared" si="7"/>
        <v>0</v>
      </c>
    </row>
    <row r="25" spans="1:17" s="28" customFormat="1" hidden="1" x14ac:dyDescent="0.2">
      <c r="A25" s="29" t="s">
        <v>39</v>
      </c>
      <c r="B25" s="12"/>
      <c r="C25" s="12"/>
      <c r="D25" s="12"/>
      <c r="E25" s="12"/>
      <c r="F25" s="12">
        <f t="shared" si="6"/>
        <v>0</v>
      </c>
      <c r="G25" s="12"/>
      <c r="H25" s="12"/>
      <c r="I25" s="12"/>
      <c r="J25" s="12"/>
      <c r="K25" s="12">
        <f t="shared" si="8"/>
        <v>0</v>
      </c>
      <c r="L25" s="13"/>
      <c r="M25" s="13"/>
      <c r="N25" s="13"/>
      <c r="O25" s="13"/>
      <c r="P25" s="14">
        <f t="shared" si="9"/>
        <v>0</v>
      </c>
      <c r="Q25" s="15">
        <f t="shared" si="7"/>
        <v>0</v>
      </c>
    </row>
    <row r="26" spans="1:17" s="28" customFormat="1" hidden="1" x14ac:dyDescent="0.2">
      <c r="A26" s="29" t="s">
        <v>40</v>
      </c>
      <c r="B26" s="12"/>
      <c r="C26" s="12"/>
      <c r="D26" s="12"/>
      <c r="E26" s="12"/>
      <c r="F26" s="12">
        <f t="shared" si="6"/>
        <v>0</v>
      </c>
      <c r="G26" s="12"/>
      <c r="H26" s="12"/>
      <c r="I26" s="12"/>
      <c r="J26" s="12"/>
      <c r="K26" s="12">
        <f t="shared" si="8"/>
        <v>0</v>
      </c>
      <c r="L26" s="13"/>
      <c r="M26" s="13"/>
      <c r="N26" s="13"/>
      <c r="O26" s="13"/>
      <c r="P26" s="14">
        <f t="shared" si="9"/>
        <v>0</v>
      </c>
      <c r="Q26" s="15">
        <f t="shared" si="7"/>
        <v>0</v>
      </c>
    </row>
    <row r="27" spans="1:17" s="28" customFormat="1" hidden="1" x14ac:dyDescent="0.2">
      <c r="A27" s="29" t="s">
        <v>41</v>
      </c>
      <c r="B27" s="12"/>
      <c r="C27" s="12"/>
      <c r="D27" s="12"/>
      <c r="E27" s="12"/>
      <c r="F27" s="12">
        <f t="shared" si="6"/>
        <v>0</v>
      </c>
      <c r="G27" s="12"/>
      <c r="H27" s="12"/>
      <c r="I27" s="12"/>
      <c r="J27" s="12"/>
      <c r="K27" s="12">
        <f t="shared" si="8"/>
        <v>0</v>
      </c>
      <c r="L27" s="13"/>
      <c r="M27" s="13"/>
      <c r="N27" s="13"/>
      <c r="O27" s="13"/>
      <c r="P27" s="14">
        <f t="shared" si="9"/>
        <v>0</v>
      </c>
      <c r="Q27" s="15">
        <f t="shared" si="7"/>
        <v>0</v>
      </c>
    </row>
    <row r="28" spans="1:17" s="28" customFormat="1" x14ac:dyDescent="0.2">
      <c r="A28" s="29" t="s">
        <v>42</v>
      </c>
      <c r="B28" s="12">
        <v>245347.24000000002</v>
      </c>
      <c r="C28" s="12">
        <v>255024.67999999996</v>
      </c>
      <c r="D28" s="12">
        <v>230132.27999999997</v>
      </c>
      <c r="E28" s="12">
        <v>287301.05</v>
      </c>
      <c r="F28" s="12">
        <f>SUM(B28:E28)</f>
        <v>1017805.25</v>
      </c>
      <c r="G28" s="12">
        <v>273456.98</v>
      </c>
      <c r="H28" s="13">
        <v>248757.53999999998</v>
      </c>
      <c r="I28" s="12">
        <v>267669.41000000003</v>
      </c>
      <c r="J28" s="12">
        <v>348368.22</v>
      </c>
      <c r="K28" s="12">
        <f>SUM(G28:J28)</f>
        <v>1138252.1499999999</v>
      </c>
      <c r="L28" s="13">
        <v>283539.61000000004</v>
      </c>
      <c r="M28" s="13">
        <v>365617.56999999995</v>
      </c>
      <c r="N28" s="13">
        <v>285693.25</v>
      </c>
      <c r="O28" s="13">
        <v>392404.96</v>
      </c>
      <c r="P28" s="14">
        <f>SUM(L28:O28)</f>
        <v>1327255.3899999999</v>
      </c>
      <c r="Q28" s="15">
        <f>F28+K28+P28</f>
        <v>3483312.79</v>
      </c>
    </row>
    <row r="29" spans="1:17" s="28" customFormat="1" hidden="1" x14ac:dyDescent="0.2">
      <c r="A29" s="29" t="s">
        <v>43</v>
      </c>
      <c r="B29" s="12"/>
      <c r="C29" s="12"/>
      <c r="D29" s="12"/>
      <c r="E29" s="12"/>
      <c r="F29" s="12">
        <f t="shared" si="6"/>
        <v>0</v>
      </c>
      <c r="G29" s="12"/>
      <c r="H29" s="12"/>
      <c r="I29" s="12"/>
      <c r="J29" s="12"/>
      <c r="K29" s="12">
        <f t="shared" si="8"/>
        <v>0</v>
      </c>
      <c r="L29" s="13"/>
      <c r="M29" s="13"/>
      <c r="N29" s="13"/>
      <c r="O29" s="13"/>
      <c r="P29" s="14">
        <f t="shared" si="9"/>
        <v>0</v>
      </c>
      <c r="Q29" s="15">
        <f t="shared" si="7"/>
        <v>0</v>
      </c>
    </row>
    <row r="30" spans="1:17" s="28" customFormat="1" hidden="1" x14ac:dyDescent="0.2">
      <c r="A30" s="29" t="s">
        <v>44</v>
      </c>
      <c r="B30" s="12"/>
      <c r="C30" s="12"/>
      <c r="D30" s="12"/>
      <c r="E30" s="12"/>
      <c r="F30" s="12">
        <f t="shared" si="6"/>
        <v>0</v>
      </c>
      <c r="G30" s="12"/>
      <c r="H30" s="12"/>
      <c r="I30" s="12"/>
      <c r="J30" s="12"/>
      <c r="K30" s="12">
        <f t="shared" si="8"/>
        <v>0</v>
      </c>
      <c r="L30" s="13"/>
      <c r="M30" s="13"/>
      <c r="N30" s="13"/>
      <c r="O30" s="13"/>
      <c r="P30" s="14">
        <f t="shared" si="9"/>
        <v>0</v>
      </c>
      <c r="Q30" s="15">
        <f t="shared" si="7"/>
        <v>0</v>
      </c>
    </row>
    <row r="31" spans="1:17" s="28" customFormat="1" hidden="1" x14ac:dyDescent="0.2">
      <c r="A31" s="29" t="s">
        <v>45</v>
      </c>
      <c r="B31" s="12"/>
      <c r="C31" s="12"/>
      <c r="D31" s="12"/>
      <c r="E31" s="12"/>
      <c r="F31" s="12">
        <f t="shared" si="6"/>
        <v>0</v>
      </c>
      <c r="G31" s="12"/>
      <c r="H31" s="12"/>
      <c r="I31" s="12"/>
      <c r="J31" s="12"/>
      <c r="K31" s="12">
        <f t="shared" si="8"/>
        <v>0</v>
      </c>
      <c r="L31" s="13"/>
      <c r="M31" s="13"/>
      <c r="N31" s="13"/>
      <c r="O31" s="13"/>
      <c r="P31" s="14">
        <f t="shared" si="9"/>
        <v>0</v>
      </c>
      <c r="Q31" s="15">
        <f t="shared" si="7"/>
        <v>0</v>
      </c>
    </row>
    <row r="32" spans="1:17" s="28" customFormat="1" hidden="1" x14ac:dyDescent="0.2">
      <c r="A32" s="29" t="s">
        <v>46</v>
      </c>
      <c r="B32" s="12"/>
      <c r="C32" s="12"/>
      <c r="D32" s="12"/>
      <c r="E32" s="12"/>
      <c r="F32" s="12">
        <f t="shared" si="6"/>
        <v>0</v>
      </c>
      <c r="G32" s="12"/>
      <c r="H32" s="12"/>
      <c r="I32" s="12"/>
      <c r="J32" s="12"/>
      <c r="K32" s="12">
        <f t="shared" si="8"/>
        <v>0</v>
      </c>
      <c r="L32" s="13"/>
      <c r="M32" s="13"/>
      <c r="N32" s="13"/>
      <c r="O32" s="13"/>
      <c r="P32" s="14">
        <f t="shared" si="9"/>
        <v>0</v>
      </c>
      <c r="Q32" s="15">
        <f t="shared" si="7"/>
        <v>0</v>
      </c>
    </row>
    <row r="33" spans="1:17" s="28" customFormat="1" hidden="1" x14ac:dyDescent="0.2">
      <c r="A33" s="29" t="s">
        <v>47</v>
      </c>
      <c r="B33" s="12"/>
      <c r="C33" s="12"/>
      <c r="D33" s="12"/>
      <c r="E33" s="12"/>
      <c r="F33" s="12">
        <f t="shared" si="6"/>
        <v>0</v>
      </c>
      <c r="G33" s="12"/>
      <c r="H33" s="12"/>
      <c r="I33" s="12"/>
      <c r="J33" s="12"/>
      <c r="K33" s="12">
        <f t="shared" si="8"/>
        <v>0</v>
      </c>
      <c r="L33" s="13"/>
      <c r="M33" s="13"/>
      <c r="N33" s="13"/>
      <c r="O33" s="13"/>
      <c r="P33" s="14">
        <f t="shared" si="9"/>
        <v>0</v>
      </c>
      <c r="Q33" s="15">
        <f t="shared" si="7"/>
        <v>0</v>
      </c>
    </row>
    <row r="34" spans="1:17" s="28" customFormat="1" hidden="1" x14ac:dyDescent="0.2">
      <c r="A34" s="29" t="s">
        <v>48</v>
      </c>
      <c r="B34" s="12"/>
      <c r="C34" s="12"/>
      <c r="D34" s="12"/>
      <c r="E34" s="12"/>
      <c r="F34" s="12">
        <f t="shared" si="6"/>
        <v>0</v>
      </c>
      <c r="G34" s="12"/>
      <c r="H34" s="12"/>
      <c r="I34" s="12"/>
      <c r="J34" s="12"/>
      <c r="K34" s="12">
        <f t="shared" si="8"/>
        <v>0</v>
      </c>
      <c r="L34" s="13"/>
      <c r="M34" s="13"/>
      <c r="N34" s="13"/>
      <c r="O34" s="13"/>
      <c r="P34" s="14">
        <f t="shared" si="9"/>
        <v>0</v>
      </c>
      <c r="Q34" s="15">
        <f t="shared" si="7"/>
        <v>0</v>
      </c>
    </row>
    <row r="35" spans="1:17" s="28" customFormat="1" hidden="1" x14ac:dyDescent="0.2">
      <c r="A35" s="29" t="s">
        <v>49</v>
      </c>
      <c r="B35" s="12"/>
      <c r="C35" s="12"/>
      <c r="D35" s="12"/>
      <c r="E35" s="12"/>
      <c r="F35" s="12">
        <f t="shared" si="6"/>
        <v>0</v>
      </c>
      <c r="G35" s="12"/>
      <c r="H35" s="12"/>
      <c r="I35" s="12"/>
      <c r="J35" s="12"/>
      <c r="K35" s="12">
        <f t="shared" si="8"/>
        <v>0</v>
      </c>
      <c r="L35" s="13"/>
      <c r="M35" s="13"/>
      <c r="N35" s="13"/>
      <c r="O35" s="13"/>
      <c r="P35" s="14">
        <f t="shared" si="9"/>
        <v>0</v>
      </c>
      <c r="Q35" s="15">
        <f t="shared" si="7"/>
        <v>0</v>
      </c>
    </row>
    <row r="36" spans="1:17" s="28" customFormat="1" hidden="1" x14ac:dyDescent="0.2">
      <c r="A36" s="29" t="s">
        <v>50</v>
      </c>
      <c r="B36" s="12"/>
      <c r="C36" s="12"/>
      <c r="D36" s="12"/>
      <c r="E36" s="12"/>
      <c r="F36" s="12">
        <f t="shared" si="6"/>
        <v>0</v>
      </c>
      <c r="G36" s="12"/>
      <c r="H36" s="12"/>
      <c r="I36" s="12"/>
      <c r="J36" s="12"/>
      <c r="K36" s="12">
        <f t="shared" si="8"/>
        <v>0</v>
      </c>
      <c r="L36" s="13"/>
      <c r="M36" s="13"/>
      <c r="N36" s="13"/>
      <c r="O36" s="13"/>
      <c r="P36" s="14">
        <f t="shared" si="9"/>
        <v>0</v>
      </c>
      <c r="Q36" s="15">
        <f t="shared" si="7"/>
        <v>0</v>
      </c>
    </row>
    <row r="37" spans="1:17" s="28" customFormat="1" x14ac:dyDescent="0.2">
      <c r="A37" s="29" t="s">
        <v>51</v>
      </c>
      <c r="B37" s="12">
        <v>685.44</v>
      </c>
      <c r="C37" s="12">
        <v>0</v>
      </c>
      <c r="D37" s="12">
        <v>0</v>
      </c>
      <c r="E37" s="12">
        <v>0</v>
      </c>
      <c r="F37" s="12">
        <f>SUM(B37:E37)</f>
        <v>685.44</v>
      </c>
      <c r="G37" s="12">
        <v>2544.2599999999998</v>
      </c>
      <c r="H37" s="13">
        <v>685.44</v>
      </c>
      <c r="I37" s="12">
        <v>1370.88</v>
      </c>
      <c r="J37" s="12">
        <v>0</v>
      </c>
      <c r="K37" s="12">
        <f t="shared" si="8"/>
        <v>4600.58</v>
      </c>
      <c r="L37" s="13">
        <v>685.44</v>
      </c>
      <c r="M37" s="13">
        <v>685.44</v>
      </c>
      <c r="N37" s="13">
        <v>10510.44</v>
      </c>
      <c r="O37" s="13">
        <v>10510.44</v>
      </c>
      <c r="P37" s="14">
        <f t="shared" si="9"/>
        <v>22391.760000000002</v>
      </c>
      <c r="Q37" s="15">
        <f>F37+K37+P37</f>
        <v>27677.780000000002</v>
      </c>
    </row>
    <row r="38" spans="1:17" s="28" customFormat="1" hidden="1" x14ac:dyDescent="0.2">
      <c r="A38" s="29" t="s">
        <v>52</v>
      </c>
      <c r="B38" s="12"/>
      <c r="C38" s="12"/>
      <c r="D38" s="12"/>
      <c r="E38" s="12"/>
      <c r="F38" s="12">
        <f t="shared" si="6"/>
        <v>0</v>
      </c>
      <c r="G38" s="12"/>
      <c r="H38" s="12"/>
      <c r="I38" s="12"/>
      <c r="J38" s="12"/>
      <c r="K38" s="12">
        <f t="shared" si="8"/>
        <v>0</v>
      </c>
      <c r="L38" s="13"/>
      <c r="M38" s="13"/>
      <c r="N38" s="13"/>
      <c r="O38" s="13"/>
      <c r="P38" s="14">
        <f t="shared" si="9"/>
        <v>0</v>
      </c>
      <c r="Q38" s="15">
        <f t="shared" si="7"/>
        <v>0</v>
      </c>
    </row>
    <row r="39" spans="1:17" s="28" customFormat="1" hidden="1" x14ac:dyDescent="0.2">
      <c r="A39" s="29" t="s">
        <v>53</v>
      </c>
      <c r="B39" s="12"/>
      <c r="C39" s="12"/>
      <c r="D39" s="12"/>
      <c r="E39" s="12"/>
      <c r="F39" s="12">
        <f t="shared" si="6"/>
        <v>0</v>
      </c>
      <c r="G39" s="12"/>
      <c r="H39" s="12"/>
      <c r="I39" s="12"/>
      <c r="J39" s="12"/>
      <c r="K39" s="12">
        <f t="shared" si="8"/>
        <v>0</v>
      </c>
      <c r="L39" s="13"/>
      <c r="M39" s="13"/>
      <c r="N39" s="13"/>
      <c r="O39" s="13"/>
      <c r="P39" s="14">
        <f t="shared" si="9"/>
        <v>0</v>
      </c>
      <c r="Q39" s="15">
        <f t="shared" si="7"/>
        <v>0</v>
      </c>
    </row>
    <row r="40" spans="1:17" s="28" customFormat="1" x14ac:dyDescent="0.2">
      <c r="A40" s="29" t="s">
        <v>54</v>
      </c>
      <c r="B40" s="12">
        <v>30760.19</v>
      </c>
      <c r="C40" s="12">
        <v>86507.81</v>
      </c>
      <c r="D40" s="12">
        <v>67773.850000000006</v>
      </c>
      <c r="E40" s="12">
        <v>75858.209999999992</v>
      </c>
      <c r="F40" s="12">
        <f>SUM(B40:E40)</f>
        <v>260900.06</v>
      </c>
      <c r="G40" s="12">
        <v>117998.04999999999</v>
      </c>
      <c r="H40" s="13">
        <v>116526.82</v>
      </c>
      <c r="I40" s="12">
        <v>162335.75</v>
      </c>
      <c r="J40" s="12">
        <v>274185.14</v>
      </c>
      <c r="K40" s="12">
        <f t="shared" si="8"/>
        <v>671045.76</v>
      </c>
      <c r="L40" s="13">
        <v>169000.44999999998</v>
      </c>
      <c r="M40" s="13">
        <v>142099.95999999996</v>
      </c>
      <c r="N40" s="13">
        <v>86355.9</v>
      </c>
      <c r="O40" s="13">
        <v>145267.23000000001</v>
      </c>
      <c r="P40" s="14">
        <f t="shared" si="9"/>
        <v>542723.53999999992</v>
      </c>
      <c r="Q40" s="15">
        <f>F40+K40+P40</f>
        <v>1474669.3599999999</v>
      </c>
    </row>
    <row r="41" spans="1:17" s="28" customFormat="1" hidden="1" x14ac:dyDescent="0.2">
      <c r="A41" s="29" t="s">
        <v>55</v>
      </c>
      <c r="B41" s="12"/>
      <c r="C41" s="12"/>
      <c r="D41" s="12"/>
      <c r="E41" s="12"/>
      <c r="F41" s="12">
        <f t="shared" si="6"/>
        <v>0</v>
      </c>
      <c r="G41" s="12"/>
      <c r="H41" s="12"/>
      <c r="I41" s="12"/>
      <c r="J41" s="12"/>
      <c r="K41" s="12">
        <f t="shared" si="8"/>
        <v>0</v>
      </c>
      <c r="L41" s="13"/>
      <c r="M41" s="13"/>
      <c r="N41" s="13"/>
      <c r="O41" s="13"/>
      <c r="P41" s="14">
        <f t="shared" si="9"/>
        <v>0</v>
      </c>
      <c r="Q41" s="15">
        <f t="shared" si="7"/>
        <v>0</v>
      </c>
    </row>
    <row r="42" spans="1:17" s="28" customFormat="1" hidden="1" x14ac:dyDescent="0.2">
      <c r="A42" s="29" t="s">
        <v>56</v>
      </c>
      <c r="B42" s="12"/>
      <c r="C42" s="12"/>
      <c r="D42" s="12"/>
      <c r="E42" s="12"/>
      <c r="F42" s="12">
        <f t="shared" si="6"/>
        <v>0</v>
      </c>
      <c r="G42" s="12"/>
      <c r="H42" s="12"/>
      <c r="I42" s="12"/>
      <c r="J42" s="12"/>
      <c r="K42" s="12">
        <f t="shared" si="8"/>
        <v>0</v>
      </c>
      <c r="L42" s="13"/>
      <c r="M42" s="13"/>
      <c r="N42" s="13"/>
      <c r="O42" s="13"/>
      <c r="P42" s="14">
        <f t="shared" si="9"/>
        <v>0</v>
      </c>
      <c r="Q42" s="15">
        <f t="shared" si="7"/>
        <v>0</v>
      </c>
    </row>
    <row r="43" spans="1:17" s="28" customFormat="1" hidden="1" x14ac:dyDescent="0.2">
      <c r="A43" s="29" t="s">
        <v>57</v>
      </c>
      <c r="B43" s="12"/>
      <c r="C43" s="12"/>
      <c r="D43" s="12"/>
      <c r="E43" s="12"/>
      <c r="F43" s="12">
        <f t="shared" si="6"/>
        <v>0</v>
      </c>
      <c r="G43" s="12"/>
      <c r="H43" s="12"/>
      <c r="I43" s="12"/>
      <c r="J43" s="12"/>
      <c r="K43" s="12">
        <f t="shared" si="8"/>
        <v>0</v>
      </c>
      <c r="L43" s="13"/>
      <c r="M43" s="13"/>
      <c r="N43" s="13"/>
      <c r="O43" s="13"/>
      <c r="P43" s="14">
        <f t="shared" si="9"/>
        <v>0</v>
      </c>
      <c r="Q43" s="15">
        <f t="shared" si="7"/>
        <v>0</v>
      </c>
    </row>
    <row r="44" spans="1:17" s="28" customFormat="1" hidden="1" x14ac:dyDescent="0.2">
      <c r="A44" s="29" t="s">
        <v>58</v>
      </c>
      <c r="B44" s="12"/>
      <c r="C44" s="12"/>
      <c r="D44" s="12"/>
      <c r="E44" s="12"/>
      <c r="F44" s="12">
        <f t="shared" si="6"/>
        <v>0</v>
      </c>
      <c r="G44" s="12"/>
      <c r="H44" s="12"/>
      <c r="I44" s="12"/>
      <c r="J44" s="12"/>
      <c r="K44" s="12">
        <f t="shared" si="8"/>
        <v>0</v>
      </c>
      <c r="L44" s="13"/>
      <c r="M44" s="13"/>
      <c r="N44" s="13"/>
      <c r="O44" s="13"/>
      <c r="P44" s="14">
        <f t="shared" si="9"/>
        <v>0</v>
      </c>
      <c r="Q44" s="15">
        <f t="shared" si="7"/>
        <v>0</v>
      </c>
    </row>
    <row r="45" spans="1:17" s="28" customFormat="1" hidden="1" x14ac:dyDescent="0.2">
      <c r="A45" s="29" t="s">
        <v>59</v>
      </c>
      <c r="B45" s="12"/>
      <c r="C45" s="12"/>
      <c r="D45" s="12"/>
      <c r="E45" s="12"/>
      <c r="F45" s="12">
        <f t="shared" si="6"/>
        <v>0</v>
      </c>
      <c r="G45" s="12"/>
      <c r="H45" s="12"/>
      <c r="I45" s="12"/>
      <c r="J45" s="12"/>
      <c r="K45" s="12">
        <f t="shared" si="8"/>
        <v>0</v>
      </c>
      <c r="L45" s="13"/>
      <c r="M45" s="13"/>
      <c r="N45" s="13"/>
      <c r="O45" s="13"/>
      <c r="P45" s="14">
        <f t="shared" si="9"/>
        <v>0</v>
      </c>
      <c r="Q45" s="15">
        <f t="shared" si="7"/>
        <v>0</v>
      </c>
    </row>
    <row r="46" spans="1:17" s="28" customFormat="1" x14ac:dyDescent="0.2">
      <c r="A46" s="29" t="s">
        <v>60</v>
      </c>
      <c r="B46" s="12">
        <v>26908.2</v>
      </c>
      <c r="C46" s="12">
        <v>46211.439999999995</v>
      </c>
      <c r="D46" s="12">
        <v>48896</v>
      </c>
      <c r="E46" s="12">
        <v>42276.899999999994</v>
      </c>
      <c r="F46" s="12">
        <f>SUM(B46:E46)</f>
        <v>164292.53999999998</v>
      </c>
      <c r="G46" s="12">
        <v>32359.769999999997</v>
      </c>
      <c r="H46" s="13">
        <v>30858.95</v>
      </c>
      <c r="I46" s="12">
        <v>74222.87000000001</v>
      </c>
      <c r="J46" s="12">
        <v>44698.58</v>
      </c>
      <c r="K46" s="12">
        <f t="shared" si="8"/>
        <v>182140.17000000004</v>
      </c>
      <c r="L46" s="13">
        <v>32054.13</v>
      </c>
      <c r="M46" s="13">
        <v>31563.83</v>
      </c>
      <c r="N46" s="13">
        <v>58575.69000000001</v>
      </c>
      <c r="O46" s="13">
        <v>64558.57</v>
      </c>
      <c r="P46" s="14">
        <f t="shared" si="9"/>
        <v>186752.22000000003</v>
      </c>
      <c r="Q46" s="15">
        <f>F46+K46+P46</f>
        <v>533184.93000000005</v>
      </c>
    </row>
    <row r="47" spans="1:17" s="28" customFormat="1" hidden="1" x14ac:dyDescent="0.2">
      <c r="A47" s="29" t="s">
        <v>61</v>
      </c>
      <c r="B47" s="12"/>
      <c r="C47" s="12"/>
      <c r="D47" s="12"/>
      <c r="E47" s="12"/>
      <c r="F47" s="12">
        <f t="shared" si="6"/>
        <v>0</v>
      </c>
      <c r="G47" s="12"/>
      <c r="H47" s="12"/>
      <c r="I47" s="12"/>
      <c r="J47" s="12"/>
      <c r="K47" s="12">
        <f t="shared" si="8"/>
        <v>0</v>
      </c>
      <c r="L47" s="13"/>
      <c r="M47" s="13"/>
      <c r="N47" s="13"/>
      <c r="O47" s="13"/>
      <c r="P47" s="14">
        <f t="shared" si="9"/>
        <v>0</v>
      </c>
      <c r="Q47" s="15">
        <f t="shared" si="7"/>
        <v>0</v>
      </c>
    </row>
    <row r="48" spans="1:17" s="28" customFormat="1" x14ac:dyDescent="0.2">
      <c r="A48" s="29" t="s">
        <v>62</v>
      </c>
      <c r="B48" s="12">
        <v>1549.6</v>
      </c>
      <c r="C48" s="12">
        <v>31607.279999999999</v>
      </c>
      <c r="D48" s="12">
        <v>2314.11</v>
      </c>
      <c r="E48" s="12">
        <v>-2431.11</v>
      </c>
      <c r="F48" s="12">
        <f>SUM(B48:E48)</f>
        <v>33039.879999999997</v>
      </c>
      <c r="G48" s="12">
        <v>0</v>
      </c>
      <c r="H48" s="13">
        <v>0</v>
      </c>
      <c r="I48" s="12">
        <v>0</v>
      </c>
      <c r="J48" s="12">
        <v>1799.84</v>
      </c>
      <c r="K48" s="12">
        <f t="shared" si="8"/>
        <v>1799.84</v>
      </c>
      <c r="L48" s="13">
        <v>2771.35</v>
      </c>
      <c r="M48" s="13">
        <v>0</v>
      </c>
      <c r="N48" s="13">
        <v>1901.13</v>
      </c>
      <c r="O48" s="13">
        <v>0</v>
      </c>
      <c r="P48" s="14">
        <f t="shared" si="9"/>
        <v>4672.4799999999996</v>
      </c>
      <c r="Q48" s="15">
        <f>F48+K48+P48</f>
        <v>39512.199999999997</v>
      </c>
    </row>
    <row r="49" spans="1:18" s="28" customFormat="1" ht="13.5" hidden="1" customHeight="1" x14ac:dyDescent="0.2">
      <c r="A49" s="29" t="s">
        <v>63</v>
      </c>
      <c r="B49" s="12"/>
      <c r="C49" s="12"/>
      <c r="D49" s="12"/>
      <c r="E49" s="12"/>
      <c r="F49" s="12">
        <f t="shared" si="6"/>
        <v>0</v>
      </c>
      <c r="G49" s="12"/>
      <c r="H49" s="12"/>
      <c r="I49" s="12"/>
      <c r="J49" s="12"/>
      <c r="K49" s="12">
        <f t="shared" si="8"/>
        <v>0</v>
      </c>
      <c r="L49" s="13"/>
      <c r="M49" s="13"/>
      <c r="N49" s="13"/>
      <c r="O49" s="13"/>
      <c r="P49" s="14">
        <f t="shared" si="9"/>
        <v>0</v>
      </c>
      <c r="Q49" s="15">
        <f t="shared" ref="Q49:Q64" si="10">F49+K49</f>
        <v>0</v>
      </c>
    </row>
    <row r="50" spans="1:18" s="28" customFormat="1" ht="13.5" customHeight="1" x14ac:dyDescent="0.2">
      <c r="A50" s="29" t="s">
        <v>64</v>
      </c>
      <c r="B50" s="12">
        <v>4363.79</v>
      </c>
      <c r="C50" s="12">
        <v>2108.11</v>
      </c>
      <c r="D50" s="12">
        <v>4505.01</v>
      </c>
      <c r="E50" s="12">
        <v>8221.81</v>
      </c>
      <c r="F50" s="12">
        <f>SUM(B50:E50)</f>
        <v>19198.72</v>
      </c>
      <c r="G50" s="12">
        <v>21608.370000000003</v>
      </c>
      <c r="H50" s="13">
        <v>17480.310000000001</v>
      </c>
      <c r="I50" s="12">
        <v>22761.539999999997</v>
      </c>
      <c r="J50" s="12">
        <v>10970.78</v>
      </c>
      <c r="K50" s="12">
        <f>SUM(G50:J50)</f>
        <v>72821</v>
      </c>
      <c r="L50" s="13">
        <v>14773.420000000002</v>
      </c>
      <c r="M50" s="13">
        <v>10413.429999999998</v>
      </c>
      <c r="N50" s="13">
        <v>8130.52</v>
      </c>
      <c r="O50" s="13">
        <v>10167.200000000001</v>
      </c>
      <c r="P50" s="14">
        <f>SUM(L50:O50)</f>
        <v>43484.569999999992</v>
      </c>
      <c r="Q50" s="15">
        <f>F50+K50+P50</f>
        <v>135504.28999999998</v>
      </c>
    </row>
    <row r="51" spans="1:18" s="28" customFormat="1" ht="13.5" hidden="1" customHeight="1" x14ac:dyDescent="0.2">
      <c r="A51" s="29" t="s">
        <v>65</v>
      </c>
      <c r="B51" s="12"/>
      <c r="C51" s="12"/>
      <c r="D51" s="12"/>
      <c r="E51" s="12"/>
      <c r="F51" s="12">
        <f t="shared" si="6"/>
        <v>0</v>
      </c>
      <c r="G51" s="12"/>
      <c r="H51" s="12"/>
      <c r="I51" s="12"/>
      <c r="J51" s="12"/>
      <c r="K51" s="12">
        <f t="shared" si="8"/>
        <v>0</v>
      </c>
      <c r="L51" s="13"/>
      <c r="M51" s="13"/>
      <c r="N51" s="13"/>
      <c r="O51" s="13"/>
      <c r="P51" s="14">
        <f t="shared" si="9"/>
        <v>0</v>
      </c>
      <c r="Q51" s="15">
        <f t="shared" si="10"/>
        <v>0</v>
      </c>
    </row>
    <row r="52" spans="1:18" s="28" customFormat="1" ht="13.5" hidden="1" customHeight="1" x14ac:dyDescent="0.2">
      <c r="A52" s="29" t="s">
        <v>66</v>
      </c>
      <c r="B52" s="12"/>
      <c r="C52" s="12"/>
      <c r="D52" s="12"/>
      <c r="E52" s="12"/>
      <c r="F52" s="12">
        <f t="shared" si="6"/>
        <v>0</v>
      </c>
      <c r="G52" s="12"/>
      <c r="H52" s="12"/>
      <c r="I52" s="12"/>
      <c r="J52" s="12"/>
      <c r="K52" s="12">
        <f t="shared" si="8"/>
        <v>0</v>
      </c>
      <c r="L52" s="13"/>
      <c r="M52" s="13"/>
      <c r="N52" s="13"/>
      <c r="O52" s="13"/>
      <c r="P52" s="14">
        <f t="shared" si="9"/>
        <v>0</v>
      </c>
      <c r="Q52" s="15">
        <f t="shared" si="10"/>
        <v>0</v>
      </c>
    </row>
    <row r="53" spans="1:18" s="28" customFormat="1" ht="13.5" customHeight="1" x14ac:dyDescent="0.2">
      <c r="A53" s="29" t="s">
        <v>67</v>
      </c>
      <c r="B53" s="12"/>
      <c r="C53" s="12"/>
      <c r="D53" s="12"/>
      <c r="E53" s="12"/>
      <c r="F53" s="12">
        <f>SUM(B53:E53)</f>
        <v>0</v>
      </c>
      <c r="G53" s="12"/>
      <c r="H53" s="13"/>
      <c r="I53" s="12"/>
      <c r="J53" s="12"/>
      <c r="K53" s="12">
        <f t="shared" si="8"/>
        <v>0</v>
      </c>
      <c r="L53" s="13"/>
      <c r="M53" s="13"/>
      <c r="N53" s="13"/>
      <c r="O53" s="13"/>
      <c r="P53" s="14">
        <f t="shared" si="9"/>
        <v>0</v>
      </c>
      <c r="Q53" s="15">
        <f>F53+K53+P53</f>
        <v>0</v>
      </c>
      <c r="R53" s="30"/>
    </row>
    <row r="54" spans="1:18" s="28" customFormat="1" ht="13.5" hidden="1" customHeight="1" x14ac:dyDescent="0.2">
      <c r="A54" s="29" t="s">
        <v>68</v>
      </c>
      <c r="B54" s="12"/>
      <c r="C54" s="12"/>
      <c r="D54" s="12"/>
      <c r="E54" s="12"/>
      <c r="F54" s="12">
        <f t="shared" si="6"/>
        <v>0</v>
      </c>
      <c r="G54" s="12"/>
      <c r="H54" s="12"/>
      <c r="I54" s="12"/>
      <c r="J54" s="12"/>
      <c r="K54" s="12">
        <f t="shared" si="8"/>
        <v>0</v>
      </c>
      <c r="L54" s="13"/>
      <c r="M54" s="13"/>
      <c r="N54" s="13"/>
      <c r="O54" s="13"/>
      <c r="P54" s="14">
        <f t="shared" si="9"/>
        <v>0</v>
      </c>
      <c r="Q54" s="15">
        <f t="shared" si="10"/>
        <v>0</v>
      </c>
      <c r="R54" s="30"/>
    </row>
    <row r="55" spans="1:18" s="28" customFormat="1" ht="13.5" hidden="1" customHeight="1" x14ac:dyDescent="0.2">
      <c r="A55" s="29" t="s">
        <v>69</v>
      </c>
      <c r="B55" s="12"/>
      <c r="C55" s="12"/>
      <c r="D55" s="12"/>
      <c r="E55" s="12"/>
      <c r="F55" s="12">
        <f t="shared" si="6"/>
        <v>0</v>
      </c>
      <c r="G55" s="12"/>
      <c r="H55" s="12"/>
      <c r="I55" s="12"/>
      <c r="J55" s="12"/>
      <c r="K55" s="12">
        <f t="shared" si="8"/>
        <v>0</v>
      </c>
      <c r="L55" s="13"/>
      <c r="M55" s="13"/>
      <c r="N55" s="13"/>
      <c r="O55" s="13"/>
      <c r="P55" s="14">
        <f t="shared" si="9"/>
        <v>0</v>
      </c>
      <c r="Q55" s="15">
        <f t="shared" si="10"/>
        <v>0</v>
      </c>
      <c r="R55" s="30"/>
    </row>
    <row r="56" spans="1:18" s="28" customFormat="1" ht="13.5" customHeight="1" x14ac:dyDescent="0.2">
      <c r="A56" s="29" t="s">
        <v>70</v>
      </c>
      <c r="B56" s="12">
        <v>25872.13</v>
      </c>
      <c r="C56" s="12">
        <v>11584.289999999999</v>
      </c>
      <c r="D56" s="12">
        <v>26772.710000000003</v>
      </c>
      <c r="E56" s="12">
        <v>6604.9699999999993</v>
      </c>
      <c r="F56" s="12">
        <f>SUM(B56:E56)</f>
        <v>70834.100000000006</v>
      </c>
      <c r="G56" s="12">
        <v>24791.77</v>
      </c>
      <c r="H56" s="13">
        <v>34454.33</v>
      </c>
      <c r="I56" s="12">
        <v>15312.279999999999</v>
      </c>
      <c r="J56" s="12">
        <v>17887.18</v>
      </c>
      <c r="K56" s="12">
        <f>SUM(G56:J56)</f>
        <v>92445.56</v>
      </c>
      <c r="L56" s="13">
        <v>33754.090000000004</v>
      </c>
      <c r="M56" s="13">
        <v>18085.62</v>
      </c>
      <c r="N56" s="13">
        <v>30554.92</v>
      </c>
      <c r="O56" s="13">
        <v>26770.379999999994</v>
      </c>
      <c r="P56" s="14">
        <f>SUM(L56:O56)</f>
        <v>109165.01</v>
      </c>
      <c r="Q56" s="15">
        <f>F56+K56+P56</f>
        <v>272444.67</v>
      </c>
    </row>
    <row r="57" spans="1:18" s="28" customFormat="1" ht="13.5" hidden="1" customHeight="1" x14ac:dyDescent="0.2">
      <c r="A57" s="29" t="s">
        <v>71</v>
      </c>
      <c r="B57" s="12"/>
      <c r="C57" s="12"/>
      <c r="D57" s="12"/>
      <c r="E57" s="12"/>
      <c r="F57" s="12">
        <f t="shared" si="6"/>
        <v>0</v>
      </c>
      <c r="G57" s="12"/>
      <c r="H57" s="12"/>
      <c r="I57" s="12"/>
      <c r="J57" s="12"/>
      <c r="K57" s="12">
        <f t="shared" si="8"/>
        <v>0</v>
      </c>
      <c r="L57" s="13"/>
      <c r="M57" s="13"/>
      <c r="N57" s="13"/>
      <c r="O57" s="13"/>
      <c r="P57" s="14">
        <f t="shared" si="9"/>
        <v>0</v>
      </c>
      <c r="Q57" s="15">
        <f t="shared" si="10"/>
        <v>0</v>
      </c>
    </row>
    <row r="58" spans="1:18" s="28" customFormat="1" ht="13.5" hidden="1" customHeight="1" x14ac:dyDescent="0.2">
      <c r="A58" s="29" t="s">
        <v>72</v>
      </c>
      <c r="B58" s="12"/>
      <c r="C58" s="12"/>
      <c r="D58" s="12"/>
      <c r="E58" s="12"/>
      <c r="F58" s="12">
        <f t="shared" si="6"/>
        <v>0</v>
      </c>
      <c r="G58" s="12"/>
      <c r="H58" s="12"/>
      <c r="I58" s="12"/>
      <c r="J58" s="12"/>
      <c r="K58" s="12">
        <f t="shared" si="8"/>
        <v>0</v>
      </c>
      <c r="L58" s="13"/>
      <c r="M58" s="13"/>
      <c r="N58" s="13"/>
      <c r="O58" s="13"/>
      <c r="P58" s="14">
        <f t="shared" si="9"/>
        <v>0</v>
      </c>
      <c r="Q58" s="15">
        <f t="shared" si="10"/>
        <v>0</v>
      </c>
    </row>
    <row r="59" spans="1:18" s="28" customFormat="1" ht="13.5" hidden="1" customHeight="1" x14ac:dyDescent="0.2">
      <c r="A59" s="29" t="s">
        <v>73</v>
      </c>
      <c r="B59" s="12"/>
      <c r="C59" s="12"/>
      <c r="D59" s="12"/>
      <c r="E59" s="12"/>
      <c r="F59" s="12">
        <f t="shared" si="6"/>
        <v>0</v>
      </c>
      <c r="G59" s="12"/>
      <c r="H59" s="12"/>
      <c r="I59" s="12"/>
      <c r="J59" s="12"/>
      <c r="K59" s="12">
        <f t="shared" si="8"/>
        <v>0</v>
      </c>
      <c r="L59" s="13"/>
      <c r="M59" s="13"/>
      <c r="N59" s="13"/>
      <c r="O59" s="13"/>
      <c r="P59" s="14">
        <f t="shared" si="9"/>
        <v>0</v>
      </c>
      <c r="Q59" s="15">
        <f t="shared" si="10"/>
        <v>0</v>
      </c>
    </row>
    <row r="60" spans="1:18" s="28" customFormat="1" ht="13.5" hidden="1" customHeight="1" x14ac:dyDescent="0.2">
      <c r="A60" s="29" t="s">
        <v>74</v>
      </c>
      <c r="B60" s="12"/>
      <c r="C60" s="12"/>
      <c r="D60" s="12"/>
      <c r="E60" s="12"/>
      <c r="F60" s="12">
        <f t="shared" si="6"/>
        <v>0</v>
      </c>
      <c r="G60" s="12"/>
      <c r="H60" s="12"/>
      <c r="I60" s="12"/>
      <c r="J60" s="12"/>
      <c r="K60" s="12">
        <f t="shared" si="8"/>
        <v>0</v>
      </c>
      <c r="L60" s="13"/>
      <c r="M60" s="13"/>
      <c r="N60" s="13"/>
      <c r="O60" s="13"/>
      <c r="P60" s="14">
        <f t="shared" si="9"/>
        <v>0</v>
      </c>
      <c r="Q60" s="15">
        <f t="shared" si="10"/>
        <v>0</v>
      </c>
    </row>
    <row r="61" spans="1:18" s="28" customFormat="1" ht="13.5" hidden="1" customHeight="1" x14ac:dyDescent="0.2">
      <c r="A61" s="29" t="s">
        <v>75</v>
      </c>
      <c r="B61" s="12"/>
      <c r="C61" s="12"/>
      <c r="D61" s="12"/>
      <c r="E61" s="12"/>
      <c r="F61" s="12">
        <f t="shared" si="6"/>
        <v>0</v>
      </c>
      <c r="G61" s="12"/>
      <c r="H61" s="12"/>
      <c r="I61" s="12"/>
      <c r="J61" s="12"/>
      <c r="K61" s="12">
        <f t="shared" si="8"/>
        <v>0</v>
      </c>
      <c r="L61" s="13"/>
      <c r="M61" s="13"/>
      <c r="N61" s="13"/>
      <c r="O61" s="13"/>
      <c r="P61" s="14">
        <f t="shared" si="9"/>
        <v>0</v>
      </c>
      <c r="Q61" s="15">
        <f t="shared" si="10"/>
        <v>0</v>
      </c>
    </row>
    <row r="62" spans="1:18" s="28" customFormat="1" ht="13.5" hidden="1" customHeight="1" x14ac:dyDescent="0.2">
      <c r="A62" s="29" t="s">
        <v>76</v>
      </c>
      <c r="B62" s="12"/>
      <c r="C62" s="12"/>
      <c r="D62" s="12"/>
      <c r="E62" s="12"/>
      <c r="F62" s="12">
        <f t="shared" si="6"/>
        <v>0</v>
      </c>
      <c r="G62" s="12"/>
      <c r="H62" s="12"/>
      <c r="I62" s="12"/>
      <c r="J62" s="12"/>
      <c r="K62" s="12">
        <f t="shared" si="8"/>
        <v>0</v>
      </c>
      <c r="L62" s="13"/>
      <c r="M62" s="13"/>
      <c r="N62" s="13"/>
      <c r="O62" s="13"/>
      <c r="P62" s="14">
        <f t="shared" si="9"/>
        <v>0</v>
      </c>
      <c r="Q62" s="15">
        <f t="shared" si="10"/>
        <v>0</v>
      </c>
    </row>
    <row r="63" spans="1:18" s="28" customFormat="1" ht="13.5" hidden="1" customHeight="1" x14ac:dyDescent="0.2">
      <c r="A63" s="29" t="s">
        <v>77</v>
      </c>
      <c r="B63" s="12"/>
      <c r="C63" s="12"/>
      <c r="D63" s="12"/>
      <c r="E63" s="12"/>
      <c r="F63" s="12">
        <f t="shared" si="6"/>
        <v>0</v>
      </c>
      <c r="G63" s="12"/>
      <c r="H63" s="12"/>
      <c r="I63" s="12"/>
      <c r="J63" s="12"/>
      <c r="K63" s="12">
        <f t="shared" si="8"/>
        <v>0</v>
      </c>
      <c r="L63" s="13"/>
      <c r="M63" s="13"/>
      <c r="N63" s="13"/>
      <c r="O63" s="13"/>
      <c r="P63" s="14">
        <f t="shared" si="9"/>
        <v>0</v>
      </c>
      <c r="Q63" s="15">
        <f t="shared" si="10"/>
        <v>0</v>
      </c>
    </row>
    <row r="64" spans="1:18" s="28" customFormat="1" ht="13.5" hidden="1" customHeight="1" x14ac:dyDescent="0.2">
      <c r="A64" s="29" t="s">
        <v>78</v>
      </c>
      <c r="B64" s="12"/>
      <c r="C64" s="12"/>
      <c r="D64" s="12"/>
      <c r="E64" s="12"/>
      <c r="F64" s="12">
        <f t="shared" si="6"/>
        <v>0</v>
      </c>
      <c r="G64" s="12"/>
      <c r="H64" s="12"/>
      <c r="I64" s="12"/>
      <c r="J64" s="12"/>
      <c r="K64" s="12">
        <f t="shared" si="8"/>
        <v>0</v>
      </c>
      <c r="L64" s="13"/>
      <c r="M64" s="13"/>
      <c r="N64" s="13"/>
      <c r="O64" s="13"/>
      <c r="P64" s="14">
        <f t="shared" si="9"/>
        <v>0</v>
      </c>
      <c r="Q64" s="15">
        <f t="shared" si="10"/>
        <v>0</v>
      </c>
    </row>
    <row r="65" spans="1:18" s="28" customFormat="1" ht="13.5" customHeight="1" x14ac:dyDescent="0.2">
      <c r="A65" s="29" t="s">
        <v>79</v>
      </c>
      <c r="B65" s="12">
        <v>0</v>
      </c>
      <c r="C65" s="12">
        <v>0</v>
      </c>
      <c r="D65" s="12">
        <v>6243.48</v>
      </c>
      <c r="E65" s="12">
        <v>20376</v>
      </c>
      <c r="F65" s="12">
        <f>SUM(B65:E65)</f>
        <v>26619.48</v>
      </c>
      <c r="G65" s="12">
        <v>14535.439999999999</v>
      </c>
      <c r="H65" s="13">
        <v>14820.050000000001</v>
      </c>
      <c r="I65" s="12">
        <v>60835.619999999995</v>
      </c>
      <c r="J65" s="12">
        <v>10059.810000000001</v>
      </c>
      <c r="K65" s="12">
        <f t="shared" si="8"/>
        <v>100250.91999999998</v>
      </c>
      <c r="L65" s="13">
        <v>11678</v>
      </c>
      <c r="M65" s="13">
        <v>17848.27</v>
      </c>
      <c r="N65" s="13">
        <v>14726.18</v>
      </c>
      <c r="O65" s="13">
        <v>43598.84</v>
      </c>
      <c r="P65" s="14">
        <f t="shared" si="9"/>
        <v>87851.29</v>
      </c>
      <c r="Q65" s="15">
        <f>F65+K65+P65</f>
        <v>214721.68999999997</v>
      </c>
      <c r="R65" s="30"/>
    </row>
    <row r="66" spans="1:18" ht="13.5" hidden="1" customHeight="1" x14ac:dyDescent="0.2">
      <c r="A66" s="29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4"/>
      <c r="Q66" s="15">
        <f t="shared" ref="Q66" si="11">F66+K66+P66</f>
        <v>0</v>
      </c>
      <c r="R66" s="22"/>
    </row>
    <row r="67" spans="1:18" ht="13.5" customHeight="1" x14ac:dyDescent="0.2">
      <c r="A67" s="8" t="s">
        <v>81</v>
      </c>
      <c r="B67" s="9">
        <f>SUM(B68:B72)</f>
        <v>5635611.6299999999</v>
      </c>
      <c r="C67" s="9">
        <f t="shared" ref="C67:E67" si="12">SUM(C68:C72)</f>
        <v>4179183</v>
      </c>
      <c r="D67" s="9">
        <f t="shared" si="12"/>
        <v>4221703.01</v>
      </c>
      <c r="E67" s="9">
        <f t="shared" si="12"/>
        <v>6064870.2800000003</v>
      </c>
      <c r="F67" s="9">
        <f>SUM(F68:F72)</f>
        <v>6064870.2800000003</v>
      </c>
      <c r="G67" s="9">
        <f t="shared" ref="G67:P67" si="13">SUM(G68:G72)</f>
        <v>6050931.3499999987</v>
      </c>
      <c r="H67" s="9">
        <f t="shared" si="13"/>
        <v>6216487.8700000001</v>
      </c>
      <c r="I67" s="9">
        <f t="shared" si="13"/>
        <v>6015875.75</v>
      </c>
      <c r="J67" s="9">
        <f>SUM(J68:J72)</f>
        <v>4648290.01</v>
      </c>
      <c r="K67" s="9">
        <f>SUM(K68:K72)</f>
        <v>4648290.01</v>
      </c>
      <c r="L67" s="9">
        <f t="shared" si="13"/>
        <v>4845185.84</v>
      </c>
      <c r="M67" s="9">
        <f t="shared" si="13"/>
        <v>5785029.7999999998</v>
      </c>
      <c r="N67" s="9">
        <f t="shared" si="13"/>
        <v>5916040.9300000006</v>
      </c>
      <c r="O67" s="9">
        <f t="shared" si="13"/>
        <v>5653179.9299999997</v>
      </c>
      <c r="P67" s="9">
        <f t="shared" si="13"/>
        <v>5653179.9299999997</v>
      </c>
      <c r="Q67" s="10">
        <f>Q3+Q9-Q14</f>
        <v>5653179.929999996</v>
      </c>
    </row>
    <row r="68" spans="1:18" ht="13.5" customHeight="1" x14ac:dyDescent="0.2">
      <c r="A68" s="11" t="s">
        <v>18</v>
      </c>
      <c r="B68" s="12">
        <v>4336420.07</v>
      </c>
      <c r="C68" s="12">
        <v>2723481.44</v>
      </c>
      <c r="D68" s="12">
        <v>3095606.87</v>
      </c>
      <c r="E68" s="12">
        <v>4606718.75</v>
      </c>
      <c r="F68" s="12">
        <f>E68</f>
        <v>4606718.75</v>
      </c>
      <c r="G68" s="12">
        <v>4256308.7799999993</v>
      </c>
      <c r="H68" s="12">
        <v>4131253.47</v>
      </c>
      <c r="I68" s="12">
        <v>3625162.54</v>
      </c>
      <c r="J68" s="12">
        <v>1992415.1099999999</v>
      </c>
      <c r="K68" s="12">
        <f>J68</f>
        <v>1992415.1099999999</v>
      </c>
      <c r="L68" s="12">
        <v>3543830.79</v>
      </c>
      <c r="M68" s="12">
        <v>4165671.12</v>
      </c>
      <c r="N68" s="12">
        <v>4136557.06</v>
      </c>
      <c r="O68" s="12">
        <v>3090345.83</v>
      </c>
      <c r="P68" s="12">
        <f>O68</f>
        <v>3090345.83</v>
      </c>
      <c r="Q68" s="15">
        <f>P68</f>
        <v>3090345.83</v>
      </c>
    </row>
    <row r="69" spans="1:18" x14ac:dyDescent="0.2">
      <c r="A69" s="11" t="s">
        <v>19</v>
      </c>
      <c r="B69" s="12">
        <v>302637.76</v>
      </c>
      <c r="C69" s="12">
        <v>463566.93999999994</v>
      </c>
      <c r="D69" s="12">
        <v>122427.94</v>
      </c>
      <c r="E69" s="12">
        <v>454514.86</v>
      </c>
      <c r="F69" s="12">
        <f t="shared" ref="F69:F75" si="14">E69</f>
        <v>454514.86</v>
      </c>
      <c r="G69" s="12">
        <v>789955.39</v>
      </c>
      <c r="H69" s="12">
        <v>1068117.25</v>
      </c>
      <c r="I69" s="12">
        <v>1375584.76</v>
      </c>
      <c r="J69" s="12">
        <v>1637257.08</v>
      </c>
      <c r="K69" s="12">
        <f t="shared" ref="K69:K75" si="15">J69</f>
        <v>1637257.08</v>
      </c>
      <c r="L69" s="12">
        <v>269290.15000000002</v>
      </c>
      <c r="M69" s="12">
        <v>594427.62000000011</v>
      </c>
      <c r="N69" s="12">
        <v>755064.34</v>
      </c>
      <c r="O69" s="12">
        <v>960390.06</v>
      </c>
      <c r="P69" s="12">
        <f t="shared" ref="P69:P75" si="16">O69</f>
        <v>960390.06</v>
      </c>
      <c r="Q69" s="15">
        <f>P69</f>
        <v>960390.06</v>
      </c>
    </row>
    <row r="70" spans="1:18" x14ac:dyDescent="0.2">
      <c r="A70" s="11" t="s">
        <v>20</v>
      </c>
      <c r="B70" s="12">
        <v>21927.5</v>
      </c>
      <c r="C70" s="12">
        <v>13312.64</v>
      </c>
      <c r="D70" s="12">
        <v>20807.060000000001</v>
      </c>
      <c r="E70" s="12">
        <v>16280</v>
      </c>
      <c r="F70" s="12">
        <f t="shared" si="14"/>
        <v>16280</v>
      </c>
      <c r="G70" s="12">
        <v>17180</v>
      </c>
      <c r="H70" s="12">
        <v>25459.5</v>
      </c>
      <c r="I70" s="12">
        <v>18352</v>
      </c>
      <c r="J70" s="12">
        <v>17312</v>
      </c>
      <c r="K70" s="12">
        <f t="shared" si="15"/>
        <v>17312</v>
      </c>
      <c r="L70" s="12">
        <v>26567</v>
      </c>
      <c r="M70" s="12">
        <v>15109.8</v>
      </c>
      <c r="N70" s="12">
        <v>16357.2</v>
      </c>
      <c r="O70" s="12">
        <v>15241</v>
      </c>
      <c r="P70" s="12">
        <f t="shared" si="16"/>
        <v>15241</v>
      </c>
      <c r="Q70" s="15">
        <f>P70</f>
        <v>15241</v>
      </c>
    </row>
    <row r="71" spans="1:18" x14ac:dyDescent="0.2">
      <c r="A71" s="11" t="s">
        <v>21</v>
      </c>
      <c r="B71" s="12">
        <v>949607.64</v>
      </c>
      <c r="C71" s="12">
        <v>953857.85</v>
      </c>
      <c r="D71" s="12">
        <v>957952.59</v>
      </c>
      <c r="E71" s="12">
        <v>962495.37</v>
      </c>
      <c r="F71" s="12">
        <f t="shared" si="14"/>
        <v>962495.37</v>
      </c>
      <c r="G71" s="12">
        <v>962753.21</v>
      </c>
      <c r="H71" s="12">
        <v>966882.35</v>
      </c>
      <c r="I71" s="12">
        <v>971906.33</v>
      </c>
      <c r="J71" s="12">
        <v>976354.03999999992</v>
      </c>
      <c r="K71" s="12">
        <f t="shared" si="15"/>
        <v>976354.03999999992</v>
      </c>
      <c r="L71" s="12">
        <v>980471.89</v>
      </c>
      <c r="M71" s="12">
        <v>984721.99</v>
      </c>
      <c r="N71" s="12">
        <v>982999.29999999993</v>
      </c>
      <c r="O71" s="12">
        <v>1346106.23</v>
      </c>
      <c r="P71" s="12">
        <f t="shared" si="16"/>
        <v>1346106.23</v>
      </c>
      <c r="Q71" s="15">
        <f>P71</f>
        <v>1346106.23</v>
      </c>
    </row>
    <row r="72" spans="1:18" x14ac:dyDescent="0.2">
      <c r="A72" s="11" t="s">
        <v>22</v>
      </c>
      <c r="B72" s="12">
        <v>25018.66</v>
      </c>
      <c r="C72" s="12">
        <v>24964.13</v>
      </c>
      <c r="D72" s="12">
        <v>24908.55</v>
      </c>
      <c r="E72" s="12">
        <v>24861.3</v>
      </c>
      <c r="F72" s="12">
        <f t="shared" si="14"/>
        <v>24861.3</v>
      </c>
      <c r="G72" s="12">
        <v>24733.97</v>
      </c>
      <c r="H72" s="12">
        <v>24775.3</v>
      </c>
      <c r="I72" s="12">
        <v>24870.12</v>
      </c>
      <c r="J72" s="12">
        <v>24951.78</v>
      </c>
      <c r="K72" s="12">
        <f t="shared" si="15"/>
        <v>24951.78</v>
      </c>
      <c r="L72" s="12">
        <v>25026.01</v>
      </c>
      <c r="M72" s="12">
        <v>25099.27</v>
      </c>
      <c r="N72" s="12">
        <v>25063.03</v>
      </c>
      <c r="O72" s="12">
        <v>241096.81</v>
      </c>
      <c r="P72" s="12">
        <f t="shared" si="16"/>
        <v>241096.81</v>
      </c>
      <c r="Q72" s="15">
        <f>P72</f>
        <v>241096.81</v>
      </c>
    </row>
    <row r="73" spans="1:18" x14ac:dyDescent="0.2">
      <c r="A73" s="17" t="s">
        <v>82</v>
      </c>
      <c r="B73" s="18"/>
      <c r="C73" s="18"/>
      <c r="D73" s="18"/>
      <c r="E73" s="18"/>
      <c r="F73" s="18"/>
      <c r="G73" s="18"/>
      <c r="H73" s="19"/>
      <c r="I73" s="18"/>
      <c r="J73" s="18"/>
      <c r="K73" s="18"/>
      <c r="L73" s="18"/>
      <c r="M73" s="18"/>
      <c r="N73" s="18"/>
      <c r="O73" s="18"/>
      <c r="P73" s="18"/>
      <c r="Q73" s="18"/>
    </row>
    <row r="74" spans="1:18" x14ac:dyDescent="0.2">
      <c r="A74" s="11" t="s">
        <v>83</v>
      </c>
      <c r="B74" s="12">
        <v>2460764.15</v>
      </c>
      <c r="C74" s="12">
        <v>0</v>
      </c>
      <c r="D74" s="12">
        <v>1788695.49</v>
      </c>
      <c r="E74" s="12">
        <v>3687396.2399999998</v>
      </c>
      <c r="F74" s="12">
        <f t="shared" si="14"/>
        <v>3687396.2399999998</v>
      </c>
      <c r="G74" s="12">
        <v>2322470.9500000002</v>
      </c>
      <c r="H74" s="12">
        <v>1951264.81</v>
      </c>
      <c r="I74" s="12">
        <v>1914979.18</v>
      </c>
      <c r="J74" s="12">
        <v>1105014.6099999999</v>
      </c>
      <c r="K74" s="12">
        <f t="shared" si="15"/>
        <v>1105014.6099999999</v>
      </c>
      <c r="L74" s="12">
        <v>1874610.37</v>
      </c>
      <c r="M74" s="12">
        <v>2876860.75</v>
      </c>
      <c r="N74" s="12">
        <v>1830008.67</v>
      </c>
      <c r="O74" s="12">
        <v>1836601.4300000002</v>
      </c>
      <c r="P74" s="12">
        <f t="shared" si="16"/>
        <v>1836601.4300000002</v>
      </c>
      <c r="Q74" s="15">
        <f>P74</f>
        <v>1836601.4300000002</v>
      </c>
    </row>
    <row r="75" spans="1:18" ht="13.5" thickBot="1" x14ac:dyDescent="0.25">
      <c r="A75" s="31" t="s">
        <v>84</v>
      </c>
      <c r="B75" s="32">
        <v>1775126.0999999996</v>
      </c>
      <c r="C75" s="32">
        <v>1726239.93</v>
      </c>
      <c r="D75" s="32">
        <v>1452812.14</v>
      </c>
      <c r="E75" s="32">
        <v>1905634.9499999997</v>
      </c>
      <c r="F75" s="32">
        <f t="shared" si="14"/>
        <v>1905634.9499999997</v>
      </c>
      <c r="G75" s="32">
        <v>2046876.5200000003</v>
      </c>
      <c r="H75" s="32">
        <v>2067520.37</v>
      </c>
      <c r="I75" s="32">
        <v>2776565.8899999997</v>
      </c>
      <c r="J75" s="32">
        <v>2383469.5100000002</v>
      </c>
      <c r="K75" s="32">
        <f t="shared" si="15"/>
        <v>2383469.5100000002</v>
      </c>
      <c r="L75" s="32">
        <v>2461978.5199999996</v>
      </c>
      <c r="M75" s="32">
        <v>1532666.94</v>
      </c>
      <c r="N75" s="32">
        <v>1266794.08</v>
      </c>
      <c r="O75" s="32">
        <v>2866484.76</v>
      </c>
      <c r="P75" s="32">
        <f t="shared" si="16"/>
        <v>2866484.76</v>
      </c>
      <c r="Q75" s="33">
        <f>P75</f>
        <v>2866484.76</v>
      </c>
    </row>
    <row r="76" spans="1:18" x14ac:dyDescent="0.2">
      <c r="D76" s="34"/>
    </row>
    <row r="77" spans="1:18" x14ac:dyDescent="0.2">
      <c r="A77" s="36"/>
      <c r="D77" s="35"/>
    </row>
    <row r="78" spans="1:18" x14ac:dyDescent="0.2">
      <c r="A78" s="36"/>
      <c r="D78" s="35"/>
      <c r="O78" s="34"/>
      <c r="P78" s="34"/>
    </row>
    <row r="79" spans="1:18" x14ac:dyDescent="0.2">
      <c r="D79" s="35"/>
      <c r="M79" s="35"/>
    </row>
    <row r="81" spans="4:6" x14ac:dyDescent="0.2">
      <c r="D81" s="34"/>
    </row>
    <row r="84" spans="4:6" x14ac:dyDescent="0.2">
      <c r="E84" s="34"/>
      <c r="F84" s="34"/>
    </row>
  </sheetData>
  <mergeCells count="1">
    <mergeCell ref="A1:Q1"/>
  </mergeCells>
  <pageMargins left="0.15748031496062992" right="0.15748031496062992" top="0.19685039370078741" bottom="0.19685039370078741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cash_flow quadrimestral 01-2018</vt:lpstr>
      <vt:lpstr>'cash_flow quadrimestral 01-2018'!Area_de_impressao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2020-01-20T18:14:33Z</dcterms:created>
  <dcterms:modified xsi:type="dcterms:W3CDTF">2020-08-03T16:25:29Z</dcterms:modified>
</cp:coreProperties>
</file>