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abilidade\2020\Relatórios\06.2020\Site\"/>
    </mc:Choice>
  </mc:AlternateContent>
  <xr:revisionPtr revIDLastSave="0" documentId="8_{15D9E9A8-44D4-4DD7-BD2C-4A4CB76F9567}" xr6:coauthVersionLast="45" xr6:coauthVersionMax="45" xr10:uidLastSave="{00000000-0000-0000-0000-000000000000}"/>
  <bookViews>
    <workbookView xWindow="-120" yWindow="-120" windowWidth="20730" windowHeight="11160" xr2:uid="{3BC70D1B-AD11-4BAC-AD21-E6CC6EA4F101}"/>
  </bookViews>
  <sheets>
    <sheet name="BALANÇO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BALANÇO2020!$A$1:$U$84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>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>#REF!</definedName>
    <definedName name="Excel_BuiltIn_Print_Area_0">#REF!</definedName>
    <definedName name="Excel_BuiltIn_Print_Titles_0">#REF!</definedName>
    <definedName name="fin_year">[4]Details!$G$53</definedName>
    <definedName name="FXRate">#REF!</definedName>
    <definedName name="juremprestimo">[2]Empréstimo!$C$6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'[6]JWR 5 Ext'!#REF!</definedName>
    <definedName name="PLT_Truck">#REF!</definedName>
    <definedName name="PRINT_TITLES_MI">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'[6]JWR 3 Ext'!#REF!</definedName>
    <definedName name="Scale">[4]Details!$B$12</definedName>
    <definedName name="sch_p06a">'[8]PRP pack'!#REF!</definedName>
    <definedName name="sch_p06b">'[8]PRP pack'!#REF!</definedName>
    <definedName name="sch_p12">#REF!</definedName>
    <definedName name="subdiv">[4]Details!$B$7</definedName>
    <definedName name="title">[4]Details!$B$2</definedName>
    <definedName name="unit_code">[4]Details!$B$9</definedName>
    <definedName name="unit_name">[4]Details!$B$8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F138" i="1" l="1"/>
  <c r="HH133" i="1"/>
  <c r="HF133" i="1"/>
  <c r="HN132" i="1"/>
  <c r="HF132" i="1"/>
  <c r="HN131" i="1"/>
  <c r="HH131" i="1"/>
  <c r="HF131" i="1"/>
  <c r="HN130" i="1"/>
  <c r="HH130" i="1"/>
  <c r="HF130" i="1"/>
  <c r="HN129" i="1"/>
  <c r="HH129" i="1"/>
  <c r="HF129" i="1"/>
  <c r="HN128" i="1"/>
  <c r="HH128" i="1"/>
  <c r="HF128" i="1"/>
  <c r="HN127" i="1"/>
  <c r="HH127" i="1"/>
  <c r="HF127" i="1"/>
  <c r="HN126" i="1"/>
  <c r="HH126" i="1"/>
  <c r="HF126" i="1"/>
  <c r="HN124" i="1"/>
  <c r="HH124" i="1"/>
  <c r="HF124" i="1"/>
  <c r="HN123" i="1"/>
  <c r="HH123" i="1"/>
  <c r="HF123" i="1"/>
  <c r="HN122" i="1"/>
  <c r="HH122" i="1"/>
  <c r="HF122" i="1"/>
  <c r="HN121" i="1"/>
  <c r="HH121" i="1"/>
  <c r="HF121" i="1"/>
  <c r="HN120" i="1"/>
  <c r="HH120" i="1"/>
  <c r="HF120" i="1"/>
  <c r="HN119" i="1"/>
  <c r="HF119" i="1"/>
  <c r="HF118" i="1" s="1"/>
  <c r="HN117" i="1"/>
  <c r="HH117" i="1"/>
  <c r="HF117" i="1"/>
  <c r="HN116" i="1"/>
  <c r="HH116" i="1"/>
  <c r="HF116" i="1"/>
  <c r="HN115" i="1"/>
  <c r="HH115" i="1"/>
  <c r="HF115" i="1"/>
  <c r="HN114" i="1"/>
  <c r="HH114" i="1"/>
  <c r="HF114" i="1"/>
  <c r="HN113" i="1"/>
  <c r="HH113" i="1"/>
  <c r="HF113" i="1"/>
  <c r="HN112" i="1"/>
  <c r="HF112" i="1"/>
  <c r="HN111" i="1"/>
  <c r="HH111" i="1"/>
  <c r="HF111" i="1"/>
  <c r="HN110" i="1"/>
  <c r="HH110" i="1"/>
  <c r="HF110" i="1"/>
  <c r="HN109" i="1"/>
  <c r="HH109" i="1"/>
  <c r="HF109" i="1"/>
  <c r="HN108" i="1"/>
  <c r="HH108" i="1"/>
  <c r="HF108" i="1"/>
  <c r="HN107" i="1"/>
  <c r="HH107" i="1"/>
  <c r="HF107" i="1"/>
  <c r="HN106" i="1"/>
  <c r="HF106" i="1"/>
  <c r="HN105" i="1"/>
  <c r="HF105" i="1"/>
  <c r="HN104" i="1"/>
  <c r="HF104" i="1"/>
  <c r="HN103" i="1"/>
  <c r="HH103" i="1"/>
  <c r="HF103" i="1"/>
  <c r="HN102" i="1"/>
  <c r="HH102" i="1"/>
  <c r="HF102" i="1"/>
  <c r="HN101" i="1"/>
  <c r="HH101" i="1"/>
  <c r="HF101" i="1"/>
  <c r="HN100" i="1"/>
  <c r="HF100" i="1"/>
  <c r="HN99" i="1"/>
  <c r="HF99" i="1"/>
  <c r="HN98" i="1"/>
  <c r="HF98" i="1"/>
  <c r="HN97" i="1"/>
  <c r="HH97" i="1"/>
  <c r="HF97" i="1"/>
  <c r="HN96" i="1"/>
  <c r="HH96" i="1"/>
  <c r="HF96" i="1"/>
  <c r="HN95" i="1"/>
  <c r="HH95" i="1"/>
  <c r="HF95" i="1"/>
  <c r="HN94" i="1"/>
  <c r="HF94" i="1"/>
  <c r="HN89" i="1"/>
  <c r="HH89" i="1"/>
  <c r="HF89" i="1"/>
  <c r="HN88" i="1"/>
  <c r="HH88" i="1"/>
  <c r="HF88" i="1"/>
  <c r="HN87" i="1"/>
  <c r="HH87" i="1"/>
  <c r="HF87" i="1"/>
  <c r="HN86" i="1"/>
  <c r="HF86" i="1"/>
  <c r="HN85" i="1"/>
  <c r="HF85" i="1"/>
  <c r="HN83" i="1"/>
  <c r="HF83" i="1"/>
  <c r="HN82" i="1"/>
  <c r="HF82" i="1"/>
  <c r="HN81" i="1"/>
  <c r="HF81" i="1"/>
  <c r="HN80" i="1"/>
  <c r="HF80" i="1"/>
  <c r="S80" i="1"/>
  <c r="HN79" i="1"/>
  <c r="HF79" i="1"/>
  <c r="S79" i="1"/>
  <c r="HN78" i="1"/>
  <c r="HF78" i="1"/>
  <c r="HH78" i="1"/>
  <c r="S78" i="1"/>
  <c r="HN77" i="1"/>
  <c r="HF77" i="1"/>
  <c r="Q82" i="1"/>
  <c r="O82" i="1"/>
  <c r="M82" i="1"/>
  <c r="K82" i="1"/>
  <c r="I82" i="1"/>
  <c r="G82" i="1"/>
  <c r="S77" i="1"/>
  <c r="C82" i="1"/>
  <c r="HN76" i="1"/>
  <c r="HF76" i="1"/>
  <c r="HH76" i="1"/>
  <c r="HN75" i="1"/>
  <c r="HF75" i="1"/>
  <c r="HN73" i="1"/>
  <c r="HF73" i="1"/>
  <c r="S73" i="1"/>
  <c r="HN72" i="1"/>
  <c r="HF72" i="1"/>
  <c r="S72" i="1"/>
  <c r="HN71" i="1"/>
  <c r="HF71" i="1"/>
  <c r="S71" i="1"/>
  <c r="HN70" i="1"/>
  <c r="HF70" i="1"/>
  <c r="S70" i="1"/>
  <c r="HN69" i="1"/>
  <c r="HF69" i="1"/>
  <c r="Q74" i="1"/>
  <c r="O74" i="1"/>
  <c r="M74" i="1"/>
  <c r="K74" i="1"/>
  <c r="I74" i="1"/>
  <c r="G74" i="1"/>
  <c r="E74" i="1"/>
  <c r="S69" i="1"/>
  <c r="HN68" i="1"/>
  <c r="HF68" i="1"/>
  <c r="HN67" i="1"/>
  <c r="HF67" i="1"/>
  <c r="HN66" i="1"/>
  <c r="HF66" i="1"/>
  <c r="HN65" i="1"/>
  <c r="HF65" i="1"/>
  <c r="S65" i="1"/>
  <c r="S64" i="1"/>
  <c r="HN63" i="1"/>
  <c r="HF63" i="1"/>
  <c r="S63" i="1"/>
  <c r="HN62" i="1"/>
  <c r="HF62" i="1"/>
  <c r="HH62" i="1"/>
  <c r="S62" i="1"/>
  <c r="HN61" i="1"/>
  <c r="HF61" i="1"/>
  <c r="HH61" i="1"/>
  <c r="K66" i="1"/>
  <c r="I66" i="1"/>
  <c r="HN60" i="1"/>
  <c r="HF60" i="1"/>
  <c r="HH60" i="1"/>
  <c r="S60" i="1"/>
  <c r="HN59" i="1"/>
  <c r="HF59" i="1"/>
  <c r="S59" i="1"/>
  <c r="HN58" i="1"/>
  <c r="HH58" i="1"/>
  <c r="HF58" i="1"/>
  <c r="S58" i="1"/>
  <c r="S57" i="1"/>
  <c r="HN56" i="1"/>
  <c r="HF56" i="1"/>
  <c r="Q66" i="1"/>
  <c r="O66" i="1"/>
  <c r="S56" i="1"/>
  <c r="G66" i="1"/>
  <c r="E66" i="1"/>
  <c r="C66" i="1"/>
  <c r="HN55" i="1"/>
  <c r="HF55" i="1"/>
  <c r="HN54" i="1"/>
  <c r="HF54" i="1"/>
  <c r="HN53" i="1"/>
  <c r="HF53" i="1"/>
  <c r="HN52" i="1"/>
  <c r="HF52" i="1"/>
  <c r="HN51" i="1"/>
  <c r="HH51" i="1"/>
  <c r="HH47" i="1" s="1"/>
  <c r="HF51" i="1"/>
  <c r="HN50" i="1"/>
  <c r="HF50" i="1"/>
  <c r="HN49" i="1"/>
  <c r="HF49" i="1"/>
  <c r="S49" i="1"/>
  <c r="HN48" i="1"/>
  <c r="HF48" i="1"/>
  <c r="Q50" i="1"/>
  <c r="O50" i="1"/>
  <c r="M50" i="1"/>
  <c r="K50" i="1"/>
  <c r="I50" i="1"/>
  <c r="G50" i="1"/>
  <c r="E50" i="1"/>
  <c r="S48" i="1"/>
  <c r="HN46" i="1"/>
  <c r="HH46" i="1"/>
  <c r="HF46" i="1"/>
  <c r="HN45" i="1"/>
  <c r="HF45" i="1"/>
  <c r="HN44" i="1"/>
  <c r="HF44" i="1"/>
  <c r="S44" i="1"/>
  <c r="HN43" i="1"/>
  <c r="HF43" i="1"/>
  <c r="HH43" i="1"/>
  <c r="HN42" i="1"/>
  <c r="HF42" i="1"/>
  <c r="HH42" i="1"/>
  <c r="S42" i="1"/>
  <c r="HN41" i="1"/>
  <c r="HF41" i="1"/>
  <c r="S41" i="1"/>
  <c r="HN40" i="1"/>
  <c r="HH40" i="1"/>
  <c r="HF40" i="1"/>
  <c r="S40" i="1"/>
  <c r="S39" i="1"/>
  <c r="Q45" i="1"/>
  <c r="O45" i="1"/>
  <c r="HH45" i="1" s="1"/>
  <c r="M45" i="1"/>
  <c r="K45" i="1"/>
  <c r="S38" i="1"/>
  <c r="S37" i="1"/>
  <c r="I45" i="1"/>
  <c r="G45" i="1"/>
  <c r="E45" i="1"/>
  <c r="C45" i="1"/>
  <c r="HN35" i="1"/>
  <c r="HH35" i="1"/>
  <c r="HF35" i="1"/>
  <c r="HN34" i="1"/>
  <c r="HH34" i="1"/>
  <c r="HF34" i="1"/>
  <c r="HN33" i="1"/>
  <c r="HH33" i="1"/>
  <c r="HF33" i="1"/>
  <c r="HN32" i="1"/>
  <c r="HF32" i="1"/>
  <c r="Q32" i="1"/>
  <c r="I32" i="1"/>
  <c r="G32" i="1"/>
  <c r="E32" i="1"/>
  <c r="C32" i="1"/>
  <c r="S31" i="1"/>
  <c r="HN30" i="1"/>
  <c r="HF30" i="1"/>
  <c r="S30" i="1"/>
  <c r="HN29" i="1"/>
  <c r="HF29" i="1"/>
  <c r="O32" i="1"/>
  <c r="M32" i="1"/>
  <c r="S29" i="1"/>
  <c r="HN28" i="1"/>
  <c r="HH28" i="1"/>
  <c r="HF28" i="1"/>
  <c r="HN27" i="1"/>
  <c r="HH27" i="1"/>
  <c r="HF27" i="1"/>
  <c r="HN26" i="1"/>
  <c r="HH26" i="1"/>
  <c r="HF26" i="1"/>
  <c r="HN25" i="1"/>
  <c r="HF25" i="1"/>
  <c r="HN24" i="1"/>
  <c r="HF24" i="1"/>
  <c r="HH24" i="1"/>
  <c r="S24" i="1"/>
  <c r="S23" i="1"/>
  <c r="HN22" i="1"/>
  <c r="HF22" i="1"/>
  <c r="S22" i="1"/>
  <c r="HN21" i="1"/>
  <c r="HH21" i="1"/>
  <c r="HF21" i="1"/>
  <c r="S21" i="1"/>
  <c r="HN20" i="1"/>
  <c r="HF20" i="1"/>
  <c r="HH20" i="1"/>
  <c r="S20" i="1"/>
  <c r="HN19" i="1"/>
  <c r="HF19" i="1"/>
  <c r="HH19" i="1"/>
  <c r="S19" i="1"/>
  <c r="HN18" i="1"/>
  <c r="HF18" i="1"/>
  <c r="HH18" i="1"/>
  <c r="S18" i="1"/>
  <c r="S17" i="1"/>
  <c r="HN16" i="1"/>
  <c r="HF16" i="1"/>
  <c r="HH16" i="1"/>
  <c r="S16" i="1"/>
  <c r="HN15" i="1"/>
  <c r="HF15" i="1"/>
  <c r="Q25" i="1"/>
  <c r="O25" i="1"/>
  <c r="M25" i="1"/>
  <c r="K25" i="1"/>
  <c r="I25" i="1"/>
  <c r="G25" i="1"/>
  <c r="S14" i="1"/>
  <c r="HN13" i="1"/>
  <c r="HF13" i="1"/>
  <c r="HH13" i="1"/>
  <c r="S13" i="1"/>
  <c r="S12" i="1"/>
  <c r="HP11" i="1"/>
  <c r="S11" i="1"/>
  <c r="E25" i="1"/>
  <c r="C25" i="1"/>
  <c r="HF93" i="1" l="1"/>
  <c r="Q52" i="1"/>
  <c r="I84" i="1"/>
  <c r="K84" i="1"/>
  <c r="O84" i="1"/>
  <c r="E52" i="1"/>
  <c r="S74" i="1"/>
  <c r="I52" i="1"/>
  <c r="S82" i="1"/>
  <c r="S32" i="1"/>
  <c r="Q84" i="1"/>
  <c r="G52" i="1"/>
  <c r="M52" i="1"/>
  <c r="O52" i="1"/>
  <c r="HH25" i="1"/>
  <c r="G84" i="1"/>
  <c r="S50" i="1"/>
  <c r="C74" i="1"/>
  <c r="C84" i="1" s="1"/>
  <c r="C50" i="1"/>
  <c r="C52" i="1" s="1"/>
  <c r="HH41" i="1"/>
  <c r="S61" i="1"/>
  <c r="S66" i="1" s="1"/>
  <c r="M66" i="1"/>
  <c r="M84" i="1" s="1"/>
  <c r="HH59" i="1"/>
  <c r="E82" i="1"/>
  <c r="E84" i="1" s="1"/>
  <c r="HH15" i="1"/>
  <c r="K32" i="1"/>
  <c r="K52" i="1" s="1"/>
  <c r="S36" i="1"/>
  <c r="S15" i="1"/>
  <c r="S25" i="1" l="1"/>
  <c r="S84" i="1"/>
  <c r="S43" i="1"/>
  <c r="S45" i="1" l="1"/>
  <c r="S52" i="1" s="1"/>
</calcChain>
</file>

<file path=xl/sharedStrings.xml><?xml version="1.0" encoding="utf-8"?>
<sst xmlns="http://schemas.openxmlformats.org/spreadsheetml/2006/main" count="73" uniqueCount="69">
  <si>
    <t>Associação Pinacoteca Arte e Cultura - APAC</t>
  </si>
  <si>
    <t>CNPJ - 96.290.846/0001-82</t>
  </si>
  <si>
    <t>Balanço Patrimonial - Consolidado</t>
  </si>
  <si>
    <t>Em 30 de Junho de 2020 e 31 de dezembro de 2019</t>
  </si>
  <si>
    <t>Em reais</t>
  </si>
  <si>
    <t>ADM</t>
  </si>
  <si>
    <t>FUNDO PATRONOS</t>
  </si>
  <si>
    <t>Gestão 01/2018</t>
  </si>
  <si>
    <t>PRONAC PA20</t>
  </si>
  <si>
    <t>PRONAC PINA CONT</t>
  </si>
  <si>
    <t>PROAC PA2019</t>
  </si>
  <si>
    <t>TERRA FUNDATION</t>
  </si>
  <si>
    <t>PINA CONT CAP LIVRE</t>
  </si>
  <si>
    <t>Consolidado 30/06/2020</t>
  </si>
  <si>
    <t>Consolidado 31/12/2019</t>
  </si>
  <si>
    <t>Ativo</t>
  </si>
  <si>
    <t>Circulante:</t>
  </si>
  <si>
    <t xml:space="preserve">Caixa e bancos </t>
  </si>
  <si>
    <t>Caixa e bancos - Pinaball</t>
  </si>
  <si>
    <t>Aplicações financeiras</t>
  </si>
  <si>
    <t>Aplicações financeiras - Patrocínio OSGEMEOS</t>
  </si>
  <si>
    <t xml:space="preserve">Contas a receber </t>
  </si>
  <si>
    <t>Contas a receber - governamental</t>
  </si>
  <si>
    <t>Adiantamentos</t>
  </si>
  <si>
    <t>Impostos a recuperar</t>
  </si>
  <si>
    <t>Obras de arte</t>
  </si>
  <si>
    <t>Provisão para doação ao acervo do Estado</t>
  </si>
  <si>
    <t>Estoques</t>
  </si>
  <si>
    <t xml:space="preserve">Provisão para perdas de estoques </t>
  </si>
  <si>
    <t>Despesas antecipadas</t>
  </si>
  <si>
    <t>Outros créditos a receber</t>
  </si>
  <si>
    <t>Não circulante:</t>
  </si>
  <si>
    <t>Realizável a longo prazo</t>
  </si>
  <si>
    <t>Depositos judiciais</t>
  </si>
  <si>
    <t>Investimentos</t>
  </si>
  <si>
    <t>Imobilizado</t>
  </si>
  <si>
    <t>Móveis e utensílios</t>
  </si>
  <si>
    <t>Máquinas e equipamentos</t>
  </si>
  <si>
    <t>Instalações, benfeitorias em edifícios de terceiros</t>
  </si>
  <si>
    <t>Equipamentos de informática</t>
  </si>
  <si>
    <t>Acessórios telefônicos</t>
  </si>
  <si>
    <t>Equipamentos fotográficos</t>
  </si>
  <si>
    <t>Benfeitoria em móveis de terceiros</t>
  </si>
  <si>
    <t>( - ) Depreciações acumuladas</t>
  </si>
  <si>
    <t>Intangível</t>
  </si>
  <si>
    <t>Direito de uso de software</t>
  </si>
  <si>
    <t>( - ) Amortizações acumuladas</t>
  </si>
  <si>
    <t>Passivo</t>
  </si>
  <si>
    <t>Fornecedores e contas a pagar</t>
  </si>
  <si>
    <t>Encargos sociais a pagar</t>
  </si>
  <si>
    <t>Impostos a pagar</t>
  </si>
  <si>
    <t>Salários a pagar</t>
  </si>
  <si>
    <t xml:space="preserve">Provisão para 13º salário, férias e encargos sociais </t>
  </si>
  <si>
    <t>Empréstimos e financiamentos</t>
  </si>
  <si>
    <t>Recursos do contrato de gestão</t>
  </si>
  <si>
    <t>Créditos de projetos a incorrer</t>
  </si>
  <si>
    <t>Total projetos realizados</t>
  </si>
  <si>
    <t>Projetos a realizar com/sem incentivo</t>
  </si>
  <si>
    <t>Não circulante</t>
  </si>
  <si>
    <t>Provisão para contigências</t>
  </si>
  <si>
    <t>Doações e subvenções a apropriar</t>
  </si>
  <si>
    <t>Fundo para contingências</t>
  </si>
  <si>
    <t>Fundo de reserva com restrição</t>
  </si>
  <si>
    <t>Patrimônio social:</t>
  </si>
  <si>
    <t>Patrimonio Social</t>
  </si>
  <si>
    <t>Fundo de reserva</t>
  </si>
  <si>
    <t>Fundo especial</t>
  </si>
  <si>
    <t>Superávit (déficit) dos exercícios</t>
  </si>
  <si>
    <t>Doações de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</si>
</sst>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164" fontId="1" fillId="0" borderId="0" xfId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/>
    <xf numFmtId="1" fontId="1" fillId="0" borderId="0" xfId="1" applyNumberFormat="1" applyFont="1" applyFill="1" applyBorder="1" applyAlignment="1">
      <alignment horizontal="center"/>
    </xf>
    <xf numFmtId="1" fontId="1" fillId="0" borderId="0" xfId="0" applyNumberFormat="1" applyFont="1"/>
    <xf numFmtId="14" fontId="3" fillId="0" borderId="0" xfId="0" applyNumberFormat="1" applyFont="1" applyAlignment="1">
      <alignment horizontal="right"/>
    </xf>
    <xf numFmtId="164" fontId="1" fillId="0" borderId="0" xfId="1" applyFont="1" applyFill="1" applyBorder="1"/>
    <xf numFmtId="0" fontId="3" fillId="0" borderId="0" xfId="0" applyFont="1" applyAlignment="1">
      <alignment horizontal="right"/>
    </xf>
    <xf numFmtId="164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3"/>
    </xf>
    <xf numFmtId="39" fontId="1" fillId="0" borderId="0" xfId="0" applyNumberFormat="1" applyFont="1"/>
    <xf numFmtId="164" fontId="1" fillId="2" borderId="0" xfId="1" applyFont="1" applyFill="1"/>
    <xf numFmtId="164" fontId="1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left" indent="1"/>
    </xf>
    <xf numFmtId="164" fontId="1" fillId="0" borderId="2" xfId="1" applyFont="1" applyFill="1" applyBorder="1"/>
    <xf numFmtId="164" fontId="1" fillId="2" borderId="2" xfId="1" applyFont="1" applyFill="1" applyBorder="1"/>
    <xf numFmtId="164" fontId="1" fillId="2" borderId="3" xfId="1" applyFont="1" applyFill="1" applyBorder="1"/>
    <xf numFmtId="39" fontId="1" fillId="2" borderId="0" xfId="0" applyNumberFormat="1" applyFont="1" applyFill="1"/>
    <xf numFmtId="0" fontId="1" fillId="0" borderId="0" xfId="0" applyFont="1" applyAlignment="1">
      <alignment horizontal="left" indent="2"/>
    </xf>
    <xf numFmtId="164" fontId="1" fillId="0" borderId="1" xfId="1" applyFont="1" applyFill="1" applyBorder="1"/>
    <xf numFmtId="164" fontId="1" fillId="2" borderId="1" xfId="1" applyFont="1" applyFill="1" applyBorder="1"/>
    <xf numFmtId="164" fontId="1" fillId="2" borderId="0" xfId="1" applyFont="1" applyFill="1" applyBorder="1"/>
    <xf numFmtId="0" fontId="1" fillId="0" borderId="0" xfId="2" applyFont="1" applyFill="1" applyAlignment="1">
      <alignment horizontal="left" indent="3"/>
    </xf>
    <xf numFmtId="164" fontId="1" fillId="0" borderId="4" xfId="1" applyFont="1" applyFill="1" applyBorder="1"/>
    <xf numFmtId="164" fontId="1" fillId="2" borderId="4" xfId="1" applyFont="1" applyFill="1" applyBorder="1"/>
    <xf numFmtId="164" fontId="7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0" xfId="1"/>
  </cellXfs>
  <cellStyles count="4">
    <cellStyle name="Normal" xfId="0" builtinId="0"/>
    <cellStyle name="Normal 12" xfId="3" xr:uid="{F559D441-D55C-46B6-95D0-E2449120B9D9}"/>
    <cellStyle name="Normal_Plan1" xfId="2" xr:uid="{55BAAE12-212F-4409-808B-69536ECE9A7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39612</xdr:rowOff>
    </xdr:from>
    <xdr:to>
      <xdr:col>0</xdr:col>
      <xdr:colOff>1523999</xdr:colOff>
      <xdr:row>5</xdr:row>
      <xdr:rowOff>2100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3808C3-1724-4E8A-80E7-1FF7A1723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9" y="39612"/>
          <a:ext cx="1452560" cy="810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Contabilidade/2020/Relat&#243;rios/06.2020/Demonstrativo%20Fin%20Junho%202020%20-%20ba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2020"/>
      <sheetName val="DRE "/>
      <sheetName val="INDICES 352008"/>
      <sheetName val="INDICES"/>
      <sheetName val="DOAR"/>
      <sheetName val="DOAR 352008"/>
      <sheetName val="DOAR-NELD"/>
      <sheetName val="DFC"/>
      <sheetName val="DFC DIREITO"/>
      <sheetName val="062020"/>
      <sheetName val="DOAR032014CGA"/>
      <sheetName val="DOAR062020"/>
      <sheetName val="DOAR032014NELD"/>
      <sheetName val="Junho"/>
      <sheetName val="AP-Total "/>
      <sheetName val="Resultado-Total"/>
      <sheetName val="Tabela Gerencial-DRE"/>
      <sheetName val="Gerencial-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3DFF-2B82-47E8-A926-4A8C32097FF0}">
  <dimension ref="A1:HP138"/>
  <sheetViews>
    <sheetView showGridLines="0" showZeros="0" tabSelected="1" view="pageBreakPreview" topLeftCell="A4" zoomScale="80" zoomScaleNormal="80" zoomScaleSheetLayoutView="80" workbookViewId="0">
      <pane ySplit="4" topLeftCell="A8" activePane="bottomLeft" state="frozen"/>
      <selection activeCell="A4" sqref="A4"/>
      <selection pane="bottomLeft" activeCell="C84" sqref="C84"/>
    </sheetView>
  </sheetViews>
  <sheetFormatPr defaultColWidth="9.140625" defaultRowHeight="12.75" x14ac:dyDescent="0.2"/>
  <cols>
    <col min="1" max="1" width="24" style="1" customWidth="1"/>
    <col min="2" max="2" width="30.42578125" style="1" customWidth="1"/>
    <col min="3" max="3" width="15.7109375" style="4" customWidth="1"/>
    <col min="4" max="4" width="1.85546875" style="1" customWidth="1"/>
    <col min="5" max="5" width="15.7109375" style="1" customWidth="1"/>
    <col min="6" max="6" width="1.85546875" style="1" customWidth="1"/>
    <col min="7" max="7" width="15.7109375" style="1" customWidth="1"/>
    <col min="8" max="8" width="2.42578125" style="1" customWidth="1"/>
    <col min="9" max="9" width="14.85546875" style="1" customWidth="1"/>
    <col min="10" max="10" width="2.28515625" style="1" customWidth="1"/>
    <col min="11" max="11" width="15.7109375" style="1" customWidth="1"/>
    <col min="12" max="12" width="2.7109375" style="1" customWidth="1"/>
    <col min="13" max="13" width="13.5703125" style="1" customWidth="1"/>
    <col min="14" max="14" width="3" style="1" customWidth="1"/>
    <col min="15" max="15" width="15.7109375" style="1" customWidth="1"/>
    <col min="16" max="16" width="2" style="1" customWidth="1"/>
    <col min="17" max="17" width="12.140625" style="1" customWidth="1"/>
    <col min="18" max="18" width="1.85546875" style="1" customWidth="1"/>
    <col min="19" max="19" width="16.42578125" style="3" customWidth="1"/>
    <col min="20" max="20" width="1.7109375" style="1" customWidth="1"/>
    <col min="21" max="21" width="15.85546875" style="1" bestFit="1" customWidth="1"/>
    <col min="22" max="213" width="9.140625" style="1"/>
    <col min="214" max="214" width="15.140625" style="1" bestFit="1" customWidth="1"/>
    <col min="215" max="221" width="9.140625" style="1"/>
    <col min="222" max="222" width="15.140625" style="1" bestFit="1" customWidth="1"/>
    <col min="223" max="16384" width="9.140625" style="1"/>
  </cols>
  <sheetData>
    <row r="1" spans="1:224" ht="15.75" x14ac:dyDescent="0.25">
      <c r="B1" s="2" t="s">
        <v>0</v>
      </c>
      <c r="C1" s="2"/>
    </row>
    <row r="2" spans="1:224" x14ac:dyDescent="0.2">
      <c r="A2" s="5"/>
      <c r="B2" s="5" t="s">
        <v>1</v>
      </c>
      <c r="C2" s="5"/>
    </row>
    <row r="3" spans="1:224" x14ac:dyDescent="0.2">
      <c r="A3" s="6"/>
      <c r="B3" s="6" t="s">
        <v>2</v>
      </c>
      <c r="C3" s="6"/>
    </row>
    <row r="4" spans="1:224" x14ac:dyDescent="0.2">
      <c r="A4" s="6"/>
      <c r="B4" s="6" t="s">
        <v>3</v>
      </c>
      <c r="C4" s="6"/>
    </row>
    <row r="5" spans="1:224" x14ac:dyDescent="0.2">
      <c r="A5" s="7"/>
      <c r="B5" s="7" t="s">
        <v>4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8"/>
      <c r="U5" s="8"/>
    </row>
    <row r="6" spans="1:224" ht="14.25" customHeight="1" x14ac:dyDescent="0.2">
      <c r="A6" s="6"/>
      <c r="B6" s="6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11"/>
      <c r="U6" s="12"/>
    </row>
    <row r="7" spans="1:224" x14ac:dyDescent="0.2">
      <c r="A7" s="6"/>
      <c r="B7" s="6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T7" s="14"/>
    </row>
    <row r="8" spans="1:224" ht="25.5" x14ac:dyDescent="0.2">
      <c r="A8" s="6"/>
      <c r="C8" s="15" t="s">
        <v>5</v>
      </c>
      <c r="D8" s="16"/>
      <c r="E8" s="17" t="s">
        <v>6</v>
      </c>
      <c r="F8" s="16"/>
      <c r="G8" s="17" t="s">
        <v>7</v>
      </c>
      <c r="H8" s="18"/>
      <c r="I8" s="15" t="s">
        <v>8</v>
      </c>
      <c r="J8" s="18"/>
      <c r="K8" s="17" t="s">
        <v>9</v>
      </c>
      <c r="L8" s="18"/>
      <c r="M8" s="17" t="s">
        <v>10</v>
      </c>
      <c r="N8" s="18"/>
      <c r="O8" s="17" t="s">
        <v>11</v>
      </c>
      <c r="P8" s="19"/>
      <c r="Q8" s="17" t="s">
        <v>12</v>
      </c>
      <c r="R8" s="19"/>
      <c r="S8" s="20" t="s">
        <v>13</v>
      </c>
      <c r="T8" s="16"/>
      <c r="U8" s="21" t="s">
        <v>14</v>
      </c>
    </row>
    <row r="9" spans="1:224" x14ac:dyDescent="0.2">
      <c r="A9" s="22" t="s">
        <v>15</v>
      </c>
    </row>
    <row r="10" spans="1:224" x14ac:dyDescent="0.2">
      <c r="A10" s="23" t="s">
        <v>16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24" x14ac:dyDescent="0.2">
      <c r="A11" s="24" t="s">
        <v>17</v>
      </c>
      <c r="C11" s="13">
        <v>352418.43</v>
      </c>
      <c r="D11" s="25"/>
      <c r="E11" s="13">
        <v>11383.19</v>
      </c>
      <c r="F11" s="25"/>
      <c r="G11" s="13">
        <v>703322.6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613.16</v>
      </c>
      <c r="P11" s="13"/>
      <c r="Q11" s="13">
        <v>0</v>
      </c>
      <c r="R11" s="13"/>
      <c r="S11" s="26">
        <f t="shared" ref="S11:S24" si="0">SUM(C11:R11)</f>
        <v>1067737.3799999999</v>
      </c>
      <c r="T11" s="25"/>
      <c r="U11" s="4">
        <v>857259.32000000007</v>
      </c>
      <c r="HP11" s="1">
        <f>SUM(GZ11:HO11)</f>
        <v>0</v>
      </c>
    </row>
    <row r="12" spans="1:224" x14ac:dyDescent="0.2">
      <c r="A12" s="24" t="s">
        <v>18</v>
      </c>
      <c r="C12" s="13">
        <v>650</v>
      </c>
      <c r="D12" s="25"/>
      <c r="E12" s="13">
        <v>0</v>
      </c>
      <c r="F12" s="25"/>
      <c r="G12" s="13">
        <v>0</v>
      </c>
      <c r="H12" s="13"/>
      <c r="I12" s="13">
        <v>0</v>
      </c>
      <c r="J12" s="13"/>
      <c r="K12" s="13">
        <v>0</v>
      </c>
      <c r="L12" s="13"/>
      <c r="M12" s="13">
        <v>0</v>
      </c>
      <c r="N12" s="13"/>
      <c r="O12" s="13">
        <v>0</v>
      </c>
      <c r="P12" s="13"/>
      <c r="Q12" s="13">
        <v>0</v>
      </c>
      <c r="R12" s="13"/>
      <c r="S12" s="26">
        <f t="shared" si="0"/>
        <v>650</v>
      </c>
      <c r="T12" s="25"/>
      <c r="U12" s="4"/>
    </row>
    <row r="13" spans="1:224" x14ac:dyDescent="0.2">
      <c r="A13" s="24" t="s">
        <v>19</v>
      </c>
      <c r="C13" s="13">
        <v>175213.53</v>
      </c>
      <c r="D13" s="25"/>
      <c r="E13" s="13">
        <v>443111.67</v>
      </c>
      <c r="F13" s="25"/>
      <c r="G13" s="13">
        <v>2271194.1800000002</v>
      </c>
      <c r="H13" s="13"/>
      <c r="I13" s="13">
        <v>13863117.48</v>
      </c>
      <c r="J13" s="13"/>
      <c r="K13" s="13">
        <v>890590.51</v>
      </c>
      <c r="L13" s="13"/>
      <c r="M13" s="13">
        <v>94993.919999999998</v>
      </c>
      <c r="N13" s="13"/>
      <c r="O13" s="13">
        <v>5001584.6500000004</v>
      </c>
      <c r="P13" s="13"/>
      <c r="Q13" s="13">
        <v>38298.53</v>
      </c>
      <c r="R13" s="13"/>
      <c r="S13" s="26">
        <f t="shared" si="0"/>
        <v>22778104.470000006</v>
      </c>
      <c r="T13" s="25"/>
      <c r="U13" s="4">
        <v>22416145.120000001</v>
      </c>
      <c r="HF13" s="27" t="e">
        <f>#REF!+AD13+AV13+BM13+CE13+CU13</f>
        <v>#REF!</v>
      </c>
      <c r="HH13" s="27">
        <f>O13+AF13+AX13+BO13</f>
        <v>5001584.6500000004</v>
      </c>
      <c r="HN13" s="27" t="e">
        <f>#REF!+AL13+BC13+BU13+CK13+DA13+DQ13+EG13</f>
        <v>#REF!</v>
      </c>
    </row>
    <row r="14" spans="1:224" x14ac:dyDescent="0.2">
      <c r="A14" s="24" t="s">
        <v>20</v>
      </c>
      <c r="C14" s="13">
        <v>1466722.11</v>
      </c>
      <c r="D14" s="25"/>
      <c r="E14" s="13">
        <v>0</v>
      </c>
      <c r="F14" s="25"/>
      <c r="G14" s="13">
        <v>0</v>
      </c>
      <c r="H14" s="13"/>
      <c r="I14" s="13">
        <v>0</v>
      </c>
      <c r="J14" s="13"/>
      <c r="K14" s="13">
        <v>0</v>
      </c>
      <c r="L14" s="13"/>
      <c r="M14" s="13">
        <v>0</v>
      </c>
      <c r="N14" s="13"/>
      <c r="O14" s="13">
        <v>0</v>
      </c>
      <c r="P14" s="13"/>
      <c r="Q14" s="13">
        <v>0</v>
      </c>
      <c r="R14" s="13"/>
      <c r="S14" s="26">
        <f t="shared" si="0"/>
        <v>1466722.11</v>
      </c>
      <c r="T14" s="25"/>
      <c r="U14" s="4"/>
      <c r="HF14" s="27"/>
      <c r="HH14" s="27"/>
      <c r="HN14" s="27"/>
    </row>
    <row r="15" spans="1:224" x14ac:dyDescent="0.2">
      <c r="A15" s="24" t="s">
        <v>21</v>
      </c>
      <c r="C15" s="13">
        <v>0</v>
      </c>
      <c r="D15" s="25"/>
      <c r="E15" s="13">
        <v>0</v>
      </c>
      <c r="F15" s="25"/>
      <c r="G15" s="13">
        <v>105084.92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0</v>
      </c>
      <c r="R15" s="13"/>
      <c r="S15" s="26">
        <f t="shared" si="0"/>
        <v>105084.92</v>
      </c>
      <c r="T15" s="25"/>
      <c r="U15" s="4">
        <v>302613.25</v>
      </c>
      <c r="HF15" s="27" t="e">
        <f>#REF!+AD15+AV15+BM15+CE15+CU15</f>
        <v>#REF!</v>
      </c>
      <c r="HH15" s="27">
        <f>O15+AF15+AX15+BO15</f>
        <v>0</v>
      </c>
      <c r="HN15" s="27" t="e">
        <f>#REF!+AL15+BC15+BU15+CK15+DA15+DQ15+EG15</f>
        <v>#REF!</v>
      </c>
    </row>
    <row r="16" spans="1:224" x14ac:dyDescent="0.2">
      <c r="A16" s="24" t="s">
        <v>22</v>
      </c>
      <c r="C16" s="13">
        <v>0</v>
      </c>
      <c r="D16" s="25"/>
      <c r="E16" s="13">
        <v>0</v>
      </c>
      <c r="F16" s="25"/>
      <c r="G16" s="13">
        <v>11900000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0</v>
      </c>
      <c r="R16" s="13"/>
      <c r="S16" s="26">
        <f t="shared" si="0"/>
        <v>11900000</v>
      </c>
      <c r="T16" s="25"/>
      <c r="U16" s="4">
        <v>0</v>
      </c>
      <c r="HF16" s="27" t="e">
        <f>#REF!+AD16+AV16+BM16+CE16+CU16</f>
        <v>#REF!</v>
      </c>
      <c r="HH16" s="27">
        <f>O16+AF16+AX16+BO16</f>
        <v>0</v>
      </c>
      <c r="HN16" s="27" t="e">
        <f>#REF!+AL16+BC16+BU16+CK16+DA16+DQ16+EG16</f>
        <v>#REF!</v>
      </c>
    </row>
    <row r="17" spans="1:222" x14ac:dyDescent="0.2">
      <c r="A17" s="24" t="s">
        <v>23</v>
      </c>
      <c r="C17" s="13">
        <v>29236.48</v>
      </c>
      <c r="D17" s="25"/>
      <c r="E17" s="13">
        <v>250</v>
      </c>
      <c r="F17" s="25"/>
      <c r="G17" s="13">
        <v>303411.11</v>
      </c>
      <c r="H17" s="13"/>
      <c r="I17" s="13">
        <v>29142.65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0</v>
      </c>
      <c r="R17" s="13"/>
      <c r="S17" s="26">
        <f t="shared" si="0"/>
        <v>362040.24</v>
      </c>
      <c r="T17" s="25"/>
      <c r="U17" s="4">
        <v>406303.77</v>
      </c>
    </row>
    <row r="18" spans="1:222" x14ac:dyDescent="0.2">
      <c r="A18" s="24" t="s">
        <v>24</v>
      </c>
      <c r="C18" s="13">
        <v>0</v>
      </c>
      <c r="D18" s="25"/>
      <c r="E18" s="13">
        <v>0</v>
      </c>
      <c r="F18" s="25"/>
      <c r="G18" s="13">
        <v>10682.39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0</v>
      </c>
      <c r="R18" s="13"/>
      <c r="S18" s="26">
        <f t="shared" si="0"/>
        <v>10682.39</v>
      </c>
      <c r="T18" s="25"/>
      <c r="U18" s="4">
        <v>339.22</v>
      </c>
      <c r="HF18" s="27" t="e">
        <f>#REF!+AD18+AV18+BM18+CE18+CU18</f>
        <v>#REF!</v>
      </c>
      <c r="HH18" s="27">
        <f>O18+AF18+AX18+BO18</f>
        <v>0</v>
      </c>
      <c r="HN18" s="27" t="e">
        <f>#REF!+AL18+BC18+BU18+CK18+DA18+DQ18+EG18</f>
        <v>#REF!</v>
      </c>
    </row>
    <row r="19" spans="1:222" x14ac:dyDescent="0.2">
      <c r="A19" s="24" t="s">
        <v>25</v>
      </c>
      <c r="C19" s="13">
        <v>0</v>
      </c>
      <c r="D19" s="25"/>
      <c r="E19" s="13">
        <v>1067500</v>
      </c>
      <c r="F19" s="25"/>
      <c r="G19" s="13">
        <v>0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0</v>
      </c>
      <c r="P19" s="13"/>
      <c r="Q19" s="13">
        <v>0</v>
      </c>
      <c r="R19" s="13"/>
      <c r="S19" s="26">
        <f t="shared" si="0"/>
        <v>1067500</v>
      </c>
      <c r="T19" s="25"/>
      <c r="U19" s="4">
        <v>0</v>
      </c>
      <c r="HF19" s="27" t="e">
        <f>#REF!+AD19+AV19+BM19+CE19+CU19</f>
        <v>#REF!</v>
      </c>
      <c r="HH19" s="27">
        <f>O19+AF19+AX19+BO19</f>
        <v>0</v>
      </c>
      <c r="HN19" s="27" t="e">
        <f>#REF!+AL19+BC19+BU19+CK19+DA19+DQ19+EG19</f>
        <v>#REF!</v>
      </c>
    </row>
    <row r="20" spans="1:222" x14ac:dyDescent="0.2">
      <c r="A20" s="24" t="s">
        <v>26</v>
      </c>
      <c r="C20" s="13">
        <v>0</v>
      </c>
      <c r="D20" s="25"/>
      <c r="E20" s="13">
        <v>-1067500</v>
      </c>
      <c r="F20" s="25"/>
      <c r="G20" s="13">
        <v>0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0</v>
      </c>
      <c r="R20" s="13"/>
      <c r="S20" s="26">
        <f t="shared" si="0"/>
        <v>-1067500</v>
      </c>
      <c r="T20" s="25"/>
      <c r="U20" s="4">
        <v>0</v>
      </c>
      <c r="HF20" s="27" t="e">
        <f>#REF!+AD20+AV20+BM20+CE20+CU20</f>
        <v>#REF!</v>
      </c>
      <c r="HH20" s="27">
        <f>O20+AF20+AX20+BO20</f>
        <v>0</v>
      </c>
      <c r="HN20" s="27" t="e">
        <f>#REF!+AL20+BC20+BU20+CK20+DA20+DQ20+EG20</f>
        <v>#REF!</v>
      </c>
    </row>
    <row r="21" spans="1:222" x14ac:dyDescent="0.2">
      <c r="A21" s="24" t="s">
        <v>27</v>
      </c>
      <c r="C21" s="13">
        <v>0</v>
      </c>
      <c r="D21" s="25"/>
      <c r="E21" s="13">
        <v>0</v>
      </c>
      <c r="F21" s="25"/>
      <c r="G21" s="13">
        <v>398515.40000000014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0</v>
      </c>
      <c r="R21" s="13"/>
      <c r="S21" s="26">
        <f t="shared" si="0"/>
        <v>398515.40000000014</v>
      </c>
      <c r="T21" s="25"/>
      <c r="U21" s="4">
        <v>208263.12000000011</v>
      </c>
      <c r="HF21" s="27" t="e">
        <f>#REF!+AD21+AV21+BM21+CE21+CU21</f>
        <v>#REF!</v>
      </c>
      <c r="HH21" s="27">
        <f>O21+AF21+AX21+BO21</f>
        <v>0</v>
      </c>
      <c r="HN21" s="27" t="e">
        <f>#REF!+AL21+BC21+BU21+CK21+DA21+DQ21+EG21</f>
        <v>#REF!</v>
      </c>
    </row>
    <row r="22" spans="1:222" hidden="1" x14ac:dyDescent="0.2">
      <c r="A22" s="24" t="s">
        <v>28</v>
      </c>
      <c r="C22" s="13">
        <v>0</v>
      </c>
      <c r="D22" s="25"/>
      <c r="E22" s="13">
        <v>0</v>
      </c>
      <c r="F22" s="25"/>
      <c r="G22" s="13">
        <v>0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0</v>
      </c>
      <c r="R22" s="13"/>
      <c r="S22" s="26">
        <f t="shared" si="0"/>
        <v>0</v>
      </c>
      <c r="T22" s="25"/>
      <c r="U22" s="4">
        <v>0</v>
      </c>
      <c r="HF22" s="27" t="e">
        <f>#REF!+AD22+AV22+BM22+CE22+CU22</f>
        <v>#REF!</v>
      </c>
      <c r="HN22" s="27" t="e">
        <f>#REF!+AL22+BC22+BU22+CK22+DA22+DQ22+EG22</f>
        <v>#REF!</v>
      </c>
    </row>
    <row r="23" spans="1:222" x14ac:dyDescent="0.2">
      <c r="A23" s="24" t="s">
        <v>29</v>
      </c>
      <c r="C23" s="13">
        <v>0</v>
      </c>
      <c r="D23" s="25"/>
      <c r="E23" s="13">
        <v>0</v>
      </c>
      <c r="F23" s="25"/>
      <c r="G23" s="13">
        <v>59186.28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0</v>
      </c>
      <c r="R23" s="13"/>
      <c r="S23" s="26">
        <f t="shared" si="0"/>
        <v>59186.28</v>
      </c>
      <c r="T23" s="25"/>
      <c r="U23" s="4">
        <v>46304.15</v>
      </c>
    </row>
    <row r="24" spans="1:222" hidden="1" x14ac:dyDescent="0.2">
      <c r="A24" s="24" t="s">
        <v>30</v>
      </c>
      <c r="C24" s="13">
        <v>0</v>
      </c>
      <c r="D24" s="25"/>
      <c r="E24" s="13">
        <v>0</v>
      </c>
      <c r="F24" s="25"/>
      <c r="G24" s="13">
        <v>0</v>
      </c>
      <c r="H24" s="13"/>
      <c r="I24" s="13"/>
      <c r="J24" s="13"/>
      <c r="K24" s="13"/>
      <c r="L24" s="13"/>
      <c r="M24" s="13"/>
      <c r="N24" s="13"/>
      <c r="O24" s="13">
        <v>0</v>
      </c>
      <c r="P24" s="13"/>
      <c r="Q24" s="13">
        <v>0</v>
      </c>
      <c r="R24" s="13"/>
      <c r="S24" s="26">
        <f t="shared" si="0"/>
        <v>0</v>
      </c>
      <c r="T24" s="25"/>
      <c r="U24" s="4">
        <v>0</v>
      </c>
      <c r="HF24" s="27" t="e">
        <f>#REF!+AD24+AV24+BM24+CE24+CU24</f>
        <v>#REF!</v>
      </c>
      <c r="HH24" s="27">
        <f>O24+AF24+AX24+BO24</f>
        <v>0</v>
      </c>
      <c r="HN24" s="27" t="e">
        <f>#REF!+AL24+BC24+BU24+CK24+DA24+DQ24+EG24</f>
        <v>#REF!</v>
      </c>
    </row>
    <row r="25" spans="1:222" x14ac:dyDescent="0.2">
      <c r="A25" s="29"/>
      <c r="C25" s="30">
        <f>SUM(C11:C24)</f>
        <v>2024240.55</v>
      </c>
      <c r="D25" s="25"/>
      <c r="E25" s="30">
        <f>SUM(E11:E24)</f>
        <v>454744.85999999987</v>
      </c>
      <c r="F25" s="25"/>
      <c r="G25" s="30">
        <f>SUM(G11:G24)</f>
        <v>15751396.879999999</v>
      </c>
      <c r="H25" s="13"/>
      <c r="I25" s="30">
        <f>SUM(I11:I24)</f>
        <v>13892260.130000001</v>
      </c>
      <c r="J25" s="13"/>
      <c r="K25" s="30">
        <f>SUM(K11:K24)</f>
        <v>890590.51</v>
      </c>
      <c r="L25" s="13"/>
      <c r="M25" s="30">
        <f>SUM(M11:M24)</f>
        <v>94993.919999999998</v>
      </c>
      <c r="N25" s="13"/>
      <c r="O25" s="30">
        <f>SUM(O11:O24)</f>
        <v>5002197.8100000005</v>
      </c>
      <c r="P25" s="13"/>
      <c r="Q25" s="30">
        <f>SUM(Q11:Q24)</f>
        <v>38298.53</v>
      </c>
      <c r="R25" s="13"/>
      <c r="S25" s="31">
        <f>SUM(S11:S24)</f>
        <v>38148723.190000013</v>
      </c>
      <c r="T25" s="25"/>
      <c r="U25" s="30">
        <v>24237227.949999999</v>
      </c>
      <c r="HF25" s="27" t="e">
        <f>#REF!+AD25+AV25+BM25+CE25+CU25</f>
        <v>#REF!</v>
      </c>
      <c r="HH25" s="27">
        <f>O25+AF25+AX25+BO25</f>
        <v>5002197.8100000005</v>
      </c>
      <c r="HN25" s="27" t="e">
        <f>#REF!+AL25+BC25+BU25+CK25+DA25+DQ25+EG25</f>
        <v>#REF!</v>
      </c>
    </row>
    <row r="26" spans="1:222" x14ac:dyDescent="0.2">
      <c r="A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32"/>
      <c r="T26" s="25"/>
      <c r="U26" s="25"/>
      <c r="HF26" s="27" t="e">
        <f>#REF!+AD26+AV26+BM26+CE26+CU26</f>
        <v>#REF!</v>
      </c>
      <c r="HH26" s="25">
        <f>O26+AF26+AX26+BO26</f>
        <v>0</v>
      </c>
      <c r="HN26" s="27" t="e">
        <f>#REF!+AL26+BC26+BU26+CK26+DA26+DQ26+EG26</f>
        <v>#REF!</v>
      </c>
    </row>
    <row r="27" spans="1:222" ht="15" customHeight="1" x14ac:dyDescent="0.2">
      <c r="A27" s="23" t="s">
        <v>31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33"/>
      <c r="T27" s="25"/>
      <c r="U27" s="25"/>
      <c r="HF27" s="27" t="e">
        <f>#REF!+AD27+AV27+BM27+CE27+CU27</f>
        <v>#REF!</v>
      </c>
      <c r="HH27" s="25">
        <f>O27+AF27+AX27+BO27</f>
        <v>0</v>
      </c>
      <c r="HN27" s="27" t="e">
        <f>#REF!+AL27+BC27+BU27+CK27+DA27+DQ27+EG27</f>
        <v>#REF!</v>
      </c>
    </row>
    <row r="28" spans="1:222" x14ac:dyDescent="0.2">
      <c r="A28" s="34" t="s">
        <v>32</v>
      </c>
      <c r="C28" s="13"/>
      <c r="D28" s="25"/>
      <c r="E28" s="13"/>
      <c r="F28" s="25"/>
      <c r="G28" s="13"/>
      <c r="H28" s="13"/>
      <c r="I28" s="13"/>
      <c r="J28" s="13"/>
      <c r="K28" s="13"/>
      <c r="L28" s="13"/>
      <c r="M28" s="13"/>
      <c r="N28" s="25"/>
      <c r="O28" s="13"/>
      <c r="P28" s="13"/>
      <c r="Q28" s="13"/>
      <c r="R28" s="25"/>
      <c r="S28" s="33"/>
      <c r="T28" s="25"/>
      <c r="U28" s="25"/>
      <c r="HF28" s="27" t="e">
        <f>#REF!+AD28+AV28+BM28+CE28+CU28</f>
        <v>#REF!</v>
      </c>
      <c r="HH28" s="25">
        <f>O28+AF28+AX28+BO28</f>
        <v>0</v>
      </c>
      <c r="HN28" s="27" t="e">
        <f>#REF!+AL28+BC28+BU28+CK28+DA28+DQ28+EG28</f>
        <v>#REF!</v>
      </c>
    </row>
    <row r="29" spans="1:222" x14ac:dyDescent="0.2">
      <c r="A29" s="24" t="s">
        <v>19</v>
      </c>
      <c r="C29" s="35">
        <v>1853187.39</v>
      </c>
      <c r="D29" s="25"/>
      <c r="E29" s="35">
        <v>0</v>
      </c>
      <c r="F29" s="25"/>
      <c r="G29" s="35">
        <v>1603212.96</v>
      </c>
      <c r="H29" s="13"/>
      <c r="I29" s="35">
        <v>0</v>
      </c>
      <c r="J29" s="13"/>
      <c r="K29" s="35">
        <v>0</v>
      </c>
      <c r="L29" s="13"/>
      <c r="M29" s="35">
        <v>0</v>
      </c>
      <c r="N29" s="13"/>
      <c r="O29" s="35">
        <v>0</v>
      </c>
      <c r="P29" s="13"/>
      <c r="Q29" s="35">
        <v>0</v>
      </c>
      <c r="R29" s="13"/>
      <c r="S29" s="36">
        <f>SUM(C29:R29)</f>
        <v>3456400.3499999996</v>
      </c>
      <c r="T29" s="25"/>
      <c r="U29" s="35">
        <v>3421675.56</v>
      </c>
      <c r="HF29" s="27" t="e">
        <f>#REF!+AD29+AV29+BM29+CE29+CU29</f>
        <v>#REF!</v>
      </c>
      <c r="HN29" s="27" t="e">
        <f>#REF!+AL29+BC29+BU29+CK29+DA29+DQ29+EG29</f>
        <v>#REF!</v>
      </c>
    </row>
    <row r="30" spans="1:222" hidden="1" x14ac:dyDescent="0.2">
      <c r="A30" s="24" t="s">
        <v>23</v>
      </c>
      <c r="C30" s="13">
        <v>0</v>
      </c>
      <c r="D30" s="25"/>
      <c r="E30" s="13">
        <v>0</v>
      </c>
      <c r="F30" s="25"/>
      <c r="G30" s="13">
        <v>0</v>
      </c>
      <c r="H30" s="13"/>
      <c r="I30" s="13">
        <v>0</v>
      </c>
      <c r="J30" s="13"/>
      <c r="K30" s="13">
        <v>0</v>
      </c>
      <c r="L30" s="13"/>
      <c r="M30" s="13">
        <v>0</v>
      </c>
      <c r="N30" s="13"/>
      <c r="O30" s="13">
        <v>0</v>
      </c>
      <c r="P30" s="13"/>
      <c r="Q30" s="13">
        <v>0</v>
      </c>
      <c r="R30" s="13"/>
      <c r="S30" s="26">
        <f>SUM(C30:R30)</f>
        <v>0</v>
      </c>
      <c r="T30" s="25"/>
      <c r="U30" s="4">
        <v>0</v>
      </c>
      <c r="HF30" s="27" t="e">
        <f>#REF!+AD30+AV30+BM30+CE30+CU30</f>
        <v>#REF!</v>
      </c>
      <c r="HN30" s="27" t="e">
        <f>#REF!+AL30+BC30+BU30+CK30+DA30+DQ30+EG30</f>
        <v>#REF!</v>
      </c>
    </row>
    <row r="31" spans="1:222" hidden="1" x14ac:dyDescent="0.2">
      <c r="A31" s="24" t="s">
        <v>33</v>
      </c>
      <c r="C31" s="13">
        <v>0</v>
      </c>
      <c r="D31" s="25"/>
      <c r="E31" s="13">
        <v>0</v>
      </c>
      <c r="F31" s="25"/>
      <c r="G31" s="13">
        <v>0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0</v>
      </c>
      <c r="R31" s="13"/>
      <c r="S31" s="26">
        <f>SUM(C31:R31)</f>
        <v>0</v>
      </c>
      <c r="T31" s="25"/>
      <c r="U31" s="4">
        <v>11257.1</v>
      </c>
    </row>
    <row r="32" spans="1:222" hidden="1" x14ac:dyDescent="0.2">
      <c r="A32" s="24"/>
      <c r="C32" s="30">
        <f>SUM(C29:C31)</f>
        <v>1853187.39</v>
      </c>
      <c r="D32" s="25"/>
      <c r="E32" s="30">
        <f>SUM(E29:E31)</f>
        <v>0</v>
      </c>
      <c r="F32" s="25"/>
      <c r="G32" s="30">
        <f>SUM(G29:G31)</f>
        <v>1603212.96</v>
      </c>
      <c r="H32" s="13"/>
      <c r="I32" s="30">
        <f>SUM(I29:I31)</f>
        <v>0</v>
      </c>
      <c r="J32" s="13"/>
      <c r="K32" s="30">
        <f>SUM(K29:K31)</f>
        <v>0</v>
      </c>
      <c r="L32" s="13"/>
      <c r="M32" s="30">
        <f>SUM(M29:M31)</f>
        <v>0</v>
      </c>
      <c r="N32" s="13"/>
      <c r="O32" s="30">
        <f>SUM(O29:O31)</f>
        <v>0</v>
      </c>
      <c r="P32" s="13"/>
      <c r="Q32" s="30">
        <f>SUM(Q29:Q31)</f>
        <v>0</v>
      </c>
      <c r="R32" s="13"/>
      <c r="S32" s="31">
        <f>SUM(S29:S31)</f>
        <v>3456400.3499999996</v>
      </c>
      <c r="T32" s="25"/>
      <c r="U32" s="30">
        <v>3432932.66</v>
      </c>
      <c r="HF32" s="27" t="e">
        <f>#REF!+AD32+AV32+BM32+CE32+CU32</f>
        <v>#REF!</v>
      </c>
      <c r="HN32" s="27" t="e">
        <f>#REF!+AL32+BC32+BU32+CK32+DA32+DQ32+EG32</f>
        <v>#REF!</v>
      </c>
    </row>
    <row r="33" spans="1:222" x14ac:dyDescent="0.2">
      <c r="A33" s="3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33"/>
      <c r="T33" s="25"/>
      <c r="U33" s="25"/>
      <c r="HF33" s="27" t="e">
        <f>#REF!+AD33+AV33+BM33+CE33+CU33</f>
        <v>#REF!</v>
      </c>
      <c r="HH33" s="25">
        <f>O33+AF33+AX33+BO33</f>
        <v>0</v>
      </c>
      <c r="HN33" s="27" t="e">
        <f>#REF!+AL33+BC33+BU33+CK33+DA33+DQ33+EG33</f>
        <v>#REF!</v>
      </c>
    </row>
    <row r="34" spans="1:222" x14ac:dyDescent="0.2">
      <c r="A34" s="34" t="s">
        <v>34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33"/>
      <c r="T34" s="25"/>
      <c r="U34" s="25"/>
      <c r="HF34" s="27" t="e">
        <f>#REF!+AD34+AV34+BM34+CE34+CU34</f>
        <v>#REF!</v>
      </c>
      <c r="HH34" s="25">
        <f>O34+AF34+AX34+BO34</f>
        <v>0</v>
      </c>
      <c r="HN34" s="27" t="e">
        <f>#REF!+AL34+BC34+BU34+CK34+DA34+DQ34+EG34</f>
        <v>#REF!</v>
      </c>
    </row>
    <row r="35" spans="1:222" x14ac:dyDescent="0.2">
      <c r="A35" s="34" t="s">
        <v>35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33"/>
      <c r="T35" s="25"/>
      <c r="U35" s="25"/>
      <c r="HF35" s="27" t="e">
        <f>#REF!+AD35+AV35+BM35+CE35+CU35</f>
        <v>#REF!</v>
      </c>
      <c r="HH35" s="25">
        <f>O35+AF35+AX35+BO35</f>
        <v>0</v>
      </c>
      <c r="HN35" s="27" t="e">
        <f>#REF!+AL35+BC35+BU35+CK35+DA35+DQ35+EG35</f>
        <v>#REF!</v>
      </c>
    </row>
    <row r="36" spans="1:222" x14ac:dyDescent="0.2">
      <c r="A36" s="24" t="s">
        <v>36</v>
      </c>
      <c r="C36" s="13">
        <v>1431585.48</v>
      </c>
      <c r="D36" s="25"/>
      <c r="E36" s="13">
        <v>0</v>
      </c>
      <c r="F36" s="25"/>
      <c r="G36" s="13">
        <v>857285.75</v>
      </c>
      <c r="H36" s="13"/>
      <c r="I36" s="13">
        <v>59995.85</v>
      </c>
      <c r="J36" s="13"/>
      <c r="K36" s="13">
        <v>0</v>
      </c>
      <c r="L36" s="13"/>
      <c r="M36" s="13">
        <v>0</v>
      </c>
      <c r="N36" s="13"/>
      <c r="O36" s="13">
        <v>0</v>
      </c>
      <c r="P36" s="13"/>
      <c r="Q36" s="13">
        <v>0</v>
      </c>
      <c r="R36" s="13"/>
      <c r="S36" s="26">
        <f t="shared" ref="S36:S42" si="1">SUM(C36:R36)</f>
        <v>2348867.08</v>
      </c>
      <c r="T36" s="25"/>
      <c r="U36" s="4">
        <v>2284078.06</v>
      </c>
    </row>
    <row r="37" spans="1:222" x14ac:dyDescent="0.2">
      <c r="A37" s="24" t="s">
        <v>37</v>
      </c>
      <c r="C37" s="13">
        <v>490857.67</v>
      </c>
      <c r="D37" s="25"/>
      <c r="E37" s="13">
        <v>0</v>
      </c>
      <c r="F37" s="25"/>
      <c r="G37" s="13">
        <v>783786.77</v>
      </c>
      <c r="H37" s="13"/>
      <c r="I37" s="13">
        <v>14995</v>
      </c>
      <c r="J37" s="13"/>
      <c r="K37" s="13">
        <v>0</v>
      </c>
      <c r="L37" s="13"/>
      <c r="M37" s="13">
        <v>0</v>
      </c>
      <c r="N37" s="13"/>
      <c r="O37" s="13">
        <v>0</v>
      </c>
      <c r="P37" s="13"/>
      <c r="Q37" s="13">
        <v>0</v>
      </c>
      <c r="R37" s="13"/>
      <c r="S37" s="26">
        <f t="shared" si="1"/>
        <v>1289639.44</v>
      </c>
      <c r="T37" s="25"/>
      <c r="U37" s="4">
        <v>1274086.4300000002</v>
      </c>
    </row>
    <row r="38" spans="1:222" x14ac:dyDescent="0.2">
      <c r="A38" s="24" t="s">
        <v>38</v>
      </c>
      <c r="C38" s="13">
        <v>1110380.58</v>
      </c>
      <c r="D38" s="25"/>
      <c r="E38" s="13">
        <v>0</v>
      </c>
      <c r="F38" s="25"/>
      <c r="G38" s="13">
        <v>4243.96</v>
      </c>
      <c r="H38" s="13"/>
      <c r="I38" s="13">
        <v>0</v>
      </c>
      <c r="J38" s="13"/>
      <c r="K38" s="13">
        <v>0</v>
      </c>
      <c r="L38" s="13"/>
      <c r="M38" s="13">
        <v>0</v>
      </c>
      <c r="N38" s="13"/>
      <c r="O38" s="13">
        <v>0</v>
      </c>
      <c r="P38" s="13"/>
      <c r="Q38" s="13">
        <v>0</v>
      </c>
      <c r="R38" s="13"/>
      <c r="S38" s="26">
        <f t="shared" si="1"/>
        <v>1114624.54</v>
      </c>
      <c r="T38" s="25"/>
      <c r="U38" s="4">
        <v>1114624.54</v>
      </c>
    </row>
    <row r="39" spans="1:222" x14ac:dyDescent="0.2">
      <c r="A39" s="24" t="s">
        <v>39</v>
      </c>
      <c r="C39" s="13">
        <v>1394167.8</v>
      </c>
      <c r="D39" s="25"/>
      <c r="E39" s="13">
        <v>0</v>
      </c>
      <c r="F39" s="25"/>
      <c r="G39" s="13">
        <v>170407.01</v>
      </c>
      <c r="H39" s="13"/>
      <c r="I39" s="13">
        <v>19594</v>
      </c>
      <c r="J39" s="13"/>
      <c r="K39" s="13">
        <v>0</v>
      </c>
      <c r="L39" s="13"/>
      <c r="M39" s="13">
        <v>0</v>
      </c>
      <c r="N39" s="13"/>
      <c r="O39" s="13">
        <v>0</v>
      </c>
      <c r="P39" s="13"/>
      <c r="Q39" s="13">
        <v>0</v>
      </c>
      <c r="R39" s="13"/>
      <c r="S39" s="26">
        <f t="shared" si="1"/>
        <v>1584168.81</v>
      </c>
      <c r="T39" s="25"/>
      <c r="U39" s="4">
        <v>1557264.43</v>
      </c>
    </row>
    <row r="40" spans="1:222" x14ac:dyDescent="0.2">
      <c r="A40" s="24" t="s">
        <v>40</v>
      </c>
      <c r="C40" s="13">
        <v>0</v>
      </c>
      <c r="D40" s="25"/>
      <c r="E40" s="13">
        <v>0</v>
      </c>
      <c r="F40" s="25"/>
      <c r="G40" s="13">
        <v>92634.8</v>
      </c>
      <c r="H40" s="13"/>
      <c r="I40" s="13">
        <v>0</v>
      </c>
      <c r="J40" s="13"/>
      <c r="K40" s="13">
        <v>0</v>
      </c>
      <c r="L40" s="13"/>
      <c r="M40" s="13">
        <v>0</v>
      </c>
      <c r="N40" s="13"/>
      <c r="O40" s="13">
        <v>0</v>
      </c>
      <c r="P40" s="13"/>
      <c r="Q40" s="13">
        <v>0</v>
      </c>
      <c r="R40" s="13"/>
      <c r="S40" s="26">
        <f t="shared" si="1"/>
        <v>92634.8</v>
      </c>
      <c r="T40" s="25"/>
      <c r="U40" s="4">
        <v>88135.8</v>
      </c>
      <c r="HF40" s="27" t="e">
        <f>#REF!+AD40+AV40+BM40+CE40+CU40</f>
        <v>#REF!</v>
      </c>
      <c r="HH40" s="27">
        <f>O40+AF40+AX40+BO40</f>
        <v>0</v>
      </c>
      <c r="HN40" s="27" t="e">
        <f>#REF!+AL40+BC40+BU40+CK40+DA40+DQ40+EG40</f>
        <v>#REF!</v>
      </c>
    </row>
    <row r="41" spans="1:222" x14ac:dyDescent="0.2">
      <c r="A41" s="24" t="s">
        <v>41</v>
      </c>
      <c r="C41" s="13">
        <v>41549.199999999997</v>
      </c>
      <c r="D41" s="25"/>
      <c r="E41" s="13">
        <v>0</v>
      </c>
      <c r="F41" s="25"/>
      <c r="G41" s="13">
        <v>49110.53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0</v>
      </c>
      <c r="R41" s="13"/>
      <c r="S41" s="37">
        <f t="shared" si="1"/>
        <v>90659.73</v>
      </c>
      <c r="T41" s="25"/>
      <c r="U41" s="13">
        <v>90659.73</v>
      </c>
      <c r="HF41" s="27" t="e">
        <f>#REF!+AD41+AV41+BM41+CE41+CU41</f>
        <v>#REF!</v>
      </c>
      <c r="HH41" s="27">
        <f>O41+AF41+AX41+BO41</f>
        <v>0</v>
      </c>
      <c r="HN41" s="27" t="e">
        <f>#REF!+AL41+BC41+BU41+CK41+DA41+DQ41+EG41</f>
        <v>#REF!</v>
      </c>
    </row>
    <row r="42" spans="1:222" hidden="1" x14ac:dyDescent="0.2">
      <c r="A42" s="38" t="s">
        <v>42</v>
      </c>
      <c r="C42" s="13">
        <v>0</v>
      </c>
      <c r="D42" s="25"/>
      <c r="E42" s="13">
        <v>0</v>
      </c>
      <c r="F42" s="25"/>
      <c r="G42" s="13">
        <v>0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0</v>
      </c>
      <c r="R42" s="25"/>
      <c r="S42" s="26">
        <f t="shared" si="1"/>
        <v>0</v>
      </c>
      <c r="T42" s="25"/>
      <c r="U42" s="4">
        <v>0</v>
      </c>
      <c r="HF42" s="27" t="e">
        <f>#REF!+AD42+AV42+BM42+CE42+CU42</f>
        <v>#REF!</v>
      </c>
      <c r="HH42" s="25">
        <f>O42+AF42+AX42+BO42</f>
        <v>0</v>
      </c>
      <c r="HN42" s="27" t="e">
        <f>#REF!+AL42+BC42+BU42+CK42+DA42+DQ42+EG42</f>
        <v>#REF!</v>
      </c>
    </row>
    <row r="43" spans="1:222" x14ac:dyDescent="0.2">
      <c r="A43" s="24"/>
      <c r="C43" s="13">
        <v>0</v>
      </c>
      <c r="D43" s="25"/>
      <c r="E43" s="13">
        <v>0</v>
      </c>
      <c r="F43" s="25"/>
      <c r="G43" s="13">
        <v>0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v>0</v>
      </c>
      <c r="P43" s="13"/>
      <c r="Q43" s="13">
        <v>0</v>
      </c>
      <c r="R43" s="13"/>
      <c r="S43" s="37">
        <f>SUM(S36:S41)</f>
        <v>6520594.4000000013</v>
      </c>
      <c r="T43" s="25"/>
      <c r="U43" s="13">
        <v>6408848.9900000002</v>
      </c>
      <c r="HF43" s="27" t="e">
        <f>#REF!+AD43+AV43+BM43+CE43+CU43</f>
        <v>#REF!</v>
      </c>
      <c r="HH43" s="27">
        <f>O43+AF43+AX43+BO43</f>
        <v>0</v>
      </c>
      <c r="HN43" s="27" t="e">
        <f>#REF!+AL43+BC43+BU43+CK43+DA43+DQ43+EG43</f>
        <v>#REF!</v>
      </c>
    </row>
    <row r="44" spans="1:222" x14ac:dyDescent="0.2">
      <c r="A44" s="24" t="s">
        <v>43</v>
      </c>
      <c r="C44" s="13">
        <v>-3591249.12</v>
      </c>
      <c r="D44" s="25"/>
      <c r="E44" s="13">
        <v>0</v>
      </c>
      <c r="F44" s="25"/>
      <c r="G44" s="13">
        <v>-1647354.6</v>
      </c>
      <c r="H44" s="13"/>
      <c r="I44" s="13">
        <v>-6191.5499999999993</v>
      </c>
      <c r="J44" s="13"/>
      <c r="K44" s="13">
        <v>0</v>
      </c>
      <c r="L44" s="13"/>
      <c r="M44" s="13">
        <v>0</v>
      </c>
      <c r="N44" s="13"/>
      <c r="O44" s="13">
        <v>0</v>
      </c>
      <c r="P44" s="13"/>
      <c r="Q44" s="13">
        <v>0</v>
      </c>
      <c r="R44" s="13"/>
      <c r="S44" s="26">
        <f>SUM(C44:R44)</f>
        <v>-5244795.2700000005</v>
      </c>
      <c r="T44" s="25"/>
      <c r="U44" s="4">
        <v>-5038121.2700000005</v>
      </c>
      <c r="HF44" s="27" t="e">
        <f>#REF!+AD44+AV44+BM44+CE44+CU44</f>
        <v>#REF!</v>
      </c>
      <c r="HN44" s="27" t="e">
        <f>#REF!+AL44+BC44+BU44+CK44+DA44+DQ44+EG44</f>
        <v>#REF!</v>
      </c>
    </row>
    <row r="45" spans="1:222" x14ac:dyDescent="0.2">
      <c r="A45" s="29"/>
      <c r="C45" s="30">
        <f>SUM(C36:C44)</f>
        <v>877291.61000000034</v>
      </c>
      <c r="D45" s="25"/>
      <c r="E45" s="30">
        <f>SUM(E36:E44)</f>
        <v>0</v>
      </c>
      <c r="F45" s="25"/>
      <c r="G45" s="30">
        <f>SUM(G36:G44)</f>
        <v>310114.21999999997</v>
      </c>
      <c r="H45" s="13"/>
      <c r="I45" s="30">
        <f>SUM(I36:I44)</f>
        <v>88393.3</v>
      </c>
      <c r="J45" s="13"/>
      <c r="K45" s="30">
        <f>SUM(K36:K44)</f>
        <v>0</v>
      </c>
      <c r="L45" s="13"/>
      <c r="M45" s="30">
        <f>SUM(M36:M44)</f>
        <v>0</v>
      </c>
      <c r="N45" s="13"/>
      <c r="O45" s="30">
        <f>SUM(O36:O44)</f>
        <v>0</v>
      </c>
      <c r="P45" s="13"/>
      <c r="Q45" s="30">
        <f>SUM(Q36:Q44)</f>
        <v>0</v>
      </c>
      <c r="R45" s="13"/>
      <c r="S45" s="31">
        <f>SUM(S43:S44)</f>
        <v>1275799.1300000008</v>
      </c>
      <c r="T45" s="25"/>
      <c r="U45" s="30">
        <v>1370727.7199999997</v>
      </c>
      <c r="HF45" s="27" t="e">
        <f>#REF!+AD45+AV45+BM45+CE45+CU45</f>
        <v>#REF!</v>
      </c>
      <c r="HH45" s="27">
        <f>O45+AF45+AX45+BO45</f>
        <v>0</v>
      </c>
      <c r="HN45" s="27" t="e">
        <f>#REF!+AL45+BC45+BU45+CK45+DA45+DQ45+EG45</f>
        <v>#REF!</v>
      </c>
    </row>
    <row r="46" spans="1:222" x14ac:dyDescent="0.2">
      <c r="A46" s="24"/>
      <c r="C46" s="13"/>
      <c r="D46" s="25"/>
      <c r="E46" s="13"/>
      <c r="F46" s="25"/>
      <c r="G46" s="13"/>
      <c r="H46" s="13"/>
      <c r="I46" s="13"/>
      <c r="J46" s="13"/>
      <c r="K46" s="13"/>
      <c r="L46" s="13"/>
      <c r="M46" s="13"/>
      <c r="N46" s="13"/>
      <c r="O46" s="25"/>
      <c r="P46" s="25"/>
      <c r="Q46" s="25"/>
      <c r="R46" s="25"/>
      <c r="S46" s="26"/>
      <c r="T46" s="25"/>
      <c r="U46" s="4"/>
      <c r="HF46" s="27" t="e">
        <f>#REF!+AD46+AV46+BM46+CE46+CU46</f>
        <v>#REF!</v>
      </c>
      <c r="HH46" s="25">
        <f>O46+AF46+AX46+BO46</f>
        <v>0</v>
      </c>
      <c r="HN46" s="27" t="e">
        <f>#REF!+AL46+BC46+BU46+CK46+DA46+DQ46+EG46</f>
        <v>#REF!</v>
      </c>
    </row>
    <row r="47" spans="1:222" x14ac:dyDescent="0.2">
      <c r="A47" s="34" t="s">
        <v>44</v>
      </c>
      <c r="C47" s="13"/>
      <c r="D47" s="25"/>
      <c r="E47" s="13"/>
      <c r="F47" s="25"/>
      <c r="G47" s="13"/>
      <c r="H47" s="13"/>
      <c r="I47" s="13"/>
      <c r="J47" s="13"/>
      <c r="K47" s="13"/>
      <c r="L47" s="13"/>
      <c r="M47" s="13"/>
      <c r="N47" s="13"/>
      <c r="O47" s="25"/>
      <c r="P47" s="25"/>
      <c r="Q47" s="25"/>
      <c r="R47" s="25"/>
      <c r="S47" s="26"/>
      <c r="T47" s="25"/>
      <c r="U47" s="4"/>
      <c r="HH47" s="1">
        <f>ROUND(SUM(HH48:HH56),2)</f>
        <v>0</v>
      </c>
    </row>
    <row r="48" spans="1:222" x14ac:dyDescent="0.2">
      <c r="A48" s="24" t="s">
        <v>45</v>
      </c>
      <c r="C48" s="13">
        <v>451856.42</v>
      </c>
      <c r="D48" s="25"/>
      <c r="E48" s="13">
        <v>0</v>
      </c>
      <c r="F48" s="25"/>
      <c r="G48" s="13">
        <v>98775.65</v>
      </c>
      <c r="H48" s="13"/>
      <c r="I48" s="13">
        <v>29697.599999999999</v>
      </c>
      <c r="J48" s="13"/>
      <c r="K48" s="13">
        <v>0</v>
      </c>
      <c r="L48" s="13"/>
      <c r="M48" s="13">
        <v>0</v>
      </c>
      <c r="N48" s="13"/>
      <c r="O48" s="13">
        <v>0</v>
      </c>
      <c r="P48" s="13"/>
      <c r="Q48" s="13">
        <v>0</v>
      </c>
      <c r="R48" s="13"/>
      <c r="S48" s="26">
        <f>SUM(C48:R48)</f>
        <v>580329.66999999993</v>
      </c>
      <c r="T48" s="25"/>
      <c r="U48" s="4">
        <v>550632.07000000007</v>
      </c>
      <c r="HF48" s="27" t="e">
        <f>#REF!+AD48+AV48+BM48+CE48+CU48</f>
        <v>#REF!</v>
      </c>
      <c r="HN48" s="27" t="e">
        <f>#REF!+AL48+BC48+BU48+CK48+DA48+DQ48+EG48</f>
        <v>#REF!</v>
      </c>
    </row>
    <row r="49" spans="1:222" x14ac:dyDescent="0.2">
      <c r="A49" s="24" t="s">
        <v>46</v>
      </c>
      <c r="C49" s="13">
        <v>-339161.23</v>
      </c>
      <c r="D49" s="25"/>
      <c r="E49" s="13">
        <v>0</v>
      </c>
      <c r="F49" s="25"/>
      <c r="G49" s="13">
        <v>-89864.6</v>
      </c>
      <c r="H49" s="13"/>
      <c r="I49" s="13">
        <v>-632.49</v>
      </c>
      <c r="J49" s="13"/>
      <c r="K49" s="13">
        <v>0</v>
      </c>
      <c r="L49" s="13"/>
      <c r="M49" s="13">
        <v>0</v>
      </c>
      <c r="N49" s="13"/>
      <c r="O49" s="13">
        <v>0</v>
      </c>
      <c r="P49" s="13"/>
      <c r="Q49" s="13">
        <v>0</v>
      </c>
      <c r="R49" s="13"/>
      <c r="S49" s="26">
        <f>SUM(C49:R49)</f>
        <v>-429658.31999999995</v>
      </c>
      <c r="T49" s="25"/>
      <c r="U49" s="4">
        <v>-410395.73</v>
      </c>
      <c r="HF49" s="27" t="e">
        <f>#REF!+AD49+AV49+BM49+CE49+CU49</f>
        <v>#REF!</v>
      </c>
      <c r="HN49" s="27" t="e">
        <f>#REF!+AL49+BC49+BU49+CK49+DA49+DQ49+EG49</f>
        <v>#REF!</v>
      </c>
    </row>
    <row r="50" spans="1:222" x14ac:dyDescent="0.2">
      <c r="A50" s="24"/>
      <c r="C50" s="30">
        <f>SUM(C48:C49)</f>
        <v>112695.19</v>
      </c>
      <c r="D50" s="25"/>
      <c r="E50" s="30">
        <f>SUM(E48:E49)</f>
        <v>0</v>
      </c>
      <c r="F50" s="25"/>
      <c r="G50" s="30">
        <f>SUM(G48:G49)</f>
        <v>8911.0499999999884</v>
      </c>
      <c r="H50" s="13"/>
      <c r="I50" s="30">
        <f>SUM(I48:I49)</f>
        <v>29065.109999999997</v>
      </c>
      <c r="J50" s="13"/>
      <c r="K50" s="30">
        <f>SUM(K48:K49)</f>
        <v>0</v>
      </c>
      <c r="L50" s="13"/>
      <c r="M50" s="30">
        <f>SUM(M48:M49)</f>
        <v>0</v>
      </c>
      <c r="N50" s="13"/>
      <c r="O50" s="30">
        <f>SUM(O48:O49)</f>
        <v>0</v>
      </c>
      <c r="P50" s="13"/>
      <c r="Q50" s="30">
        <f>SUM(Q48:Q49)</f>
        <v>0</v>
      </c>
      <c r="R50" s="13"/>
      <c r="S50" s="31">
        <f>SUM(S48:S49)</f>
        <v>150671.34999999998</v>
      </c>
      <c r="T50" s="25"/>
      <c r="U50" s="30">
        <v>140236.34000000008</v>
      </c>
      <c r="HF50" s="27" t="e">
        <f>#REF!+AD50+AV50+BM50+CE50+CU50</f>
        <v>#REF!</v>
      </c>
      <c r="HN50" s="27" t="e">
        <f>#REF!+AL50+BC50+BU50+CK50+DA50+DQ50+EG50</f>
        <v>#REF!</v>
      </c>
    </row>
    <row r="51" spans="1:222" x14ac:dyDescent="0.2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33"/>
      <c r="T51" s="25"/>
      <c r="U51" s="25"/>
      <c r="HF51" s="27" t="e">
        <f>#REF!+AD51+AV51+BM51+CE51+CU51</f>
        <v>#REF!</v>
      </c>
      <c r="HH51" s="25">
        <f>O51+AF51+AX51+BO51</f>
        <v>0</v>
      </c>
      <c r="HN51" s="27" t="e">
        <f>#REF!+AL51+BC51+BU51+CK51+DA51+DQ51+EG51</f>
        <v>#REF!</v>
      </c>
    </row>
    <row r="52" spans="1:222" ht="13.5" thickBot="1" x14ac:dyDescent="0.25">
      <c r="C52" s="39">
        <f>C25+C32+C45+C50</f>
        <v>4867414.7400000012</v>
      </c>
      <c r="D52" s="25"/>
      <c r="E52" s="39">
        <f>E25+E32+E45+E50</f>
        <v>454744.85999999987</v>
      </c>
      <c r="F52" s="25"/>
      <c r="G52" s="39">
        <f>G25+G32+G45+G50</f>
        <v>17673635.109999999</v>
      </c>
      <c r="H52" s="13"/>
      <c r="I52" s="39">
        <f>I25+I32+I45+I50</f>
        <v>14009718.540000001</v>
      </c>
      <c r="J52" s="13"/>
      <c r="K52" s="39">
        <f>K25+K32+K45+K50</f>
        <v>890590.51</v>
      </c>
      <c r="L52" s="13"/>
      <c r="M52" s="39">
        <f>M25+M32+M45+M50</f>
        <v>94993.919999999998</v>
      </c>
      <c r="N52" s="13"/>
      <c r="O52" s="39">
        <f>O25+O32+O45+O50</f>
        <v>5002197.8100000005</v>
      </c>
      <c r="P52" s="13"/>
      <c r="Q52" s="39">
        <f>Q25+Q32+Q45+Q50</f>
        <v>38298.53</v>
      </c>
      <c r="R52" s="13"/>
      <c r="S52" s="40">
        <f>SUM(S25+S32+S45+S50)</f>
        <v>43031594.020000018</v>
      </c>
      <c r="T52" s="25"/>
      <c r="U52" s="39">
        <v>29181124.669999998</v>
      </c>
      <c r="HF52" s="27" t="e">
        <f>#REF!+AD52+AV52+BM52+CE52+CU52</f>
        <v>#REF!</v>
      </c>
      <c r="HN52" s="27" t="e">
        <f>#REF!+AL52+BC52+BU52+CK52+DA52+DQ52+EG52</f>
        <v>#REF!</v>
      </c>
    </row>
    <row r="53" spans="1:222" ht="13.5" thickTop="1" x14ac:dyDescent="0.2">
      <c r="C53" s="41"/>
      <c r="D53" s="25"/>
      <c r="E53" s="25"/>
      <c r="F53" s="25"/>
      <c r="G53" s="41"/>
      <c r="H53" s="41"/>
      <c r="I53" s="41"/>
      <c r="J53" s="41"/>
      <c r="K53" s="41"/>
      <c r="L53" s="41"/>
      <c r="M53" s="41"/>
      <c r="N53" s="41"/>
      <c r="O53" s="25"/>
      <c r="P53" s="25"/>
      <c r="Q53" s="25"/>
      <c r="R53" s="25"/>
      <c r="S53" s="42"/>
      <c r="T53" s="25"/>
      <c r="U53" s="25"/>
      <c r="HF53" s="27" t="e">
        <f>#REF!+AD53+AV53+BM53+CE53+CU53</f>
        <v>#REF!</v>
      </c>
      <c r="HN53" s="27" t="e">
        <f>#REF!+AL53+BC53+BU53+CK53+DA53+DQ53+EG53</f>
        <v>#REF!</v>
      </c>
    </row>
    <row r="54" spans="1:222" x14ac:dyDescent="0.2">
      <c r="A54" s="22" t="s">
        <v>47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33"/>
      <c r="T54" s="25"/>
      <c r="U54" s="25"/>
      <c r="HF54" s="27" t="e">
        <f>#REF!+AD54+AV54+BM54+CE54+CU54</f>
        <v>#REF!</v>
      </c>
      <c r="HN54" s="27" t="e">
        <f>#REF!+AL54+BC54+BU54+CK54+DA54+DQ54+EG54</f>
        <v>#REF!</v>
      </c>
    </row>
    <row r="55" spans="1:222" x14ac:dyDescent="0.2">
      <c r="A55" s="23" t="s">
        <v>16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33"/>
      <c r="T55" s="25"/>
      <c r="U55" s="25"/>
      <c r="HF55" s="27" t="e">
        <f>#REF!+AD55+AV55+BM55+CE55+CU55</f>
        <v>#REF!</v>
      </c>
      <c r="HN55" s="27" t="e">
        <f>#REF!+AL55+BC55+BU55+CK55+DA55+DQ55+EG55</f>
        <v>#REF!</v>
      </c>
    </row>
    <row r="56" spans="1:222" x14ac:dyDescent="0.2">
      <c r="A56" s="24" t="s">
        <v>48</v>
      </c>
      <c r="C56" s="13">
        <v>0</v>
      </c>
      <c r="D56" s="25"/>
      <c r="E56" s="13">
        <v>25506</v>
      </c>
      <c r="F56" s="13"/>
      <c r="G56" s="13">
        <v>684058.59000000008</v>
      </c>
      <c r="H56" s="13"/>
      <c r="I56" s="13">
        <v>198431.13999999998</v>
      </c>
      <c r="J56" s="13"/>
      <c r="K56" s="13">
        <v>0</v>
      </c>
      <c r="L56" s="13"/>
      <c r="M56" s="13">
        <v>0</v>
      </c>
      <c r="N56" s="13"/>
      <c r="O56" s="13">
        <v>0</v>
      </c>
      <c r="P56" s="13"/>
      <c r="Q56" s="13">
        <v>0</v>
      </c>
      <c r="R56" s="13"/>
      <c r="S56" s="26">
        <f t="shared" ref="S56:S65" si="2">SUM(C56:R56)</f>
        <v>907995.7300000001</v>
      </c>
      <c r="T56" s="25"/>
      <c r="U56" s="4">
        <v>1239637.55</v>
      </c>
      <c r="HF56" s="27" t="e">
        <f>#REF!+AD56+AV56+BM56+CE56+CU56</f>
        <v>#REF!</v>
      </c>
      <c r="HN56" s="27" t="e">
        <f>#REF!+AL56+BC56+BU56+CK56+DA56+DQ56+EG56</f>
        <v>#REF!</v>
      </c>
    </row>
    <row r="57" spans="1:222" x14ac:dyDescent="0.2">
      <c r="A57" s="24" t="s">
        <v>49</v>
      </c>
      <c r="C57" s="13">
        <v>110.68</v>
      </c>
      <c r="D57" s="25"/>
      <c r="E57" s="13">
        <v>0</v>
      </c>
      <c r="F57" s="13"/>
      <c r="G57" s="13">
        <v>453106.63</v>
      </c>
      <c r="H57" s="13"/>
      <c r="I57" s="13">
        <v>26363.100000000002</v>
      </c>
      <c r="J57" s="13"/>
      <c r="K57" s="13">
        <v>9.94</v>
      </c>
      <c r="L57" s="13"/>
      <c r="M57" s="13">
        <v>0.88</v>
      </c>
      <c r="N57" s="13"/>
      <c r="O57" s="13">
        <v>50.74</v>
      </c>
      <c r="P57" s="13"/>
      <c r="Q57" s="13">
        <v>0.36</v>
      </c>
      <c r="R57" s="13"/>
      <c r="S57" s="26">
        <f t="shared" si="2"/>
        <v>479642.32999999996</v>
      </c>
      <c r="T57" s="25"/>
      <c r="U57" s="4">
        <v>602374.05999999994</v>
      </c>
    </row>
    <row r="58" spans="1:222" x14ac:dyDescent="0.2">
      <c r="A58" s="24" t="s">
        <v>50</v>
      </c>
      <c r="C58" s="13">
        <v>900.97</v>
      </c>
      <c r="D58" s="25"/>
      <c r="E58" s="13">
        <v>24.47</v>
      </c>
      <c r="F58" s="13"/>
      <c r="G58" s="13">
        <v>983196.5199999999</v>
      </c>
      <c r="H58" s="13"/>
      <c r="I58" s="13">
        <v>15403.74</v>
      </c>
      <c r="J58" s="13"/>
      <c r="K58" s="13">
        <v>61.19</v>
      </c>
      <c r="L58" s="13"/>
      <c r="M58" s="13">
        <v>5.43</v>
      </c>
      <c r="N58" s="13"/>
      <c r="O58" s="13">
        <v>312.22000000000003</v>
      </c>
      <c r="P58" s="13"/>
      <c r="Q58" s="13">
        <v>2.2000000000000002</v>
      </c>
      <c r="R58" s="13"/>
      <c r="S58" s="26">
        <f t="shared" si="2"/>
        <v>999906.73999999976</v>
      </c>
      <c r="T58" s="25"/>
      <c r="U58" s="4">
        <v>1332452.1299999999</v>
      </c>
      <c r="HF58" s="27" t="e">
        <f>#REF!+AD58+AV58+BM58+CE58+CU58</f>
        <v>#REF!</v>
      </c>
      <c r="HH58" s="27">
        <f>O58+AF58+AX58+BO58</f>
        <v>312.22000000000003</v>
      </c>
      <c r="HN58" s="27" t="e">
        <f>#REF!+AL58+BC58+BU58+CK58+DA58+DQ58+EG58</f>
        <v>#REF!</v>
      </c>
    </row>
    <row r="59" spans="1:222" x14ac:dyDescent="0.2">
      <c r="A59" s="24" t="s">
        <v>51</v>
      </c>
      <c r="C59" s="13">
        <v>0</v>
      </c>
      <c r="D59" s="25"/>
      <c r="E59" s="13">
        <v>0</v>
      </c>
      <c r="F59" s="13"/>
      <c r="G59" s="13">
        <v>324136.49</v>
      </c>
      <c r="H59" s="13"/>
      <c r="I59" s="13">
        <v>15152.95</v>
      </c>
      <c r="J59" s="13"/>
      <c r="K59" s="13">
        <v>0</v>
      </c>
      <c r="L59" s="13"/>
      <c r="M59" s="13">
        <v>0</v>
      </c>
      <c r="N59" s="13"/>
      <c r="O59" s="13">
        <v>0</v>
      </c>
      <c r="P59" s="13"/>
      <c r="Q59" s="13">
        <v>0</v>
      </c>
      <c r="R59" s="13"/>
      <c r="S59" s="26">
        <f t="shared" si="2"/>
        <v>339289.44</v>
      </c>
      <c r="T59" s="25"/>
      <c r="U59" s="4">
        <v>545427.67000000004</v>
      </c>
      <c r="HF59" s="27" t="e">
        <f>#REF!+AD59+AV59+BM59+CE59+CU59</f>
        <v>#REF!</v>
      </c>
      <c r="HH59" s="27">
        <f>O59+AF59+AX59+BO59</f>
        <v>0</v>
      </c>
      <c r="HN59" s="27" t="e">
        <f>#REF!+AL59+BC59+BU59+CK59+DA59+DQ59+EG59</f>
        <v>#REF!</v>
      </c>
    </row>
    <row r="60" spans="1:222" x14ac:dyDescent="0.2">
      <c r="A60" s="24" t="s">
        <v>52</v>
      </c>
      <c r="C60" s="13">
        <v>0</v>
      </c>
      <c r="D60" s="25"/>
      <c r="E60" s="13">
        <v>0</v>
      </c>
      <c r="F60" s="13"/>
      <c r="G60" s="13">
        <v>1654423.35</v>
      </c>
      <c r="H60" s="13"/>
      <c r="I60" s="13">
        <v>71365.2</v>
      </c>
      <c r="J60" s="13"/>
      <c r="K60" s="13">
        <v>0</v>
      </c>
      <c r="L60" s="13"/>
      <c r="M60" s="13">
        <v>0</v>
      </c>
      <c r="N60" s="13"/>
      <c r="O60" s="13">
        <v>0</v>
      </c>
      <c r="P60" s="13"/>
      <c r="Q60" s="13">
        <v>0</v>
      </c>
      <c r="R60" s="13"/>
      <c r="S60" s="26">
        <f t="shared" si="2"/>
        <v>1725788.55</v>
      </c>
      <c r="T60" s="25"/>
      <c r="U60" s="4">
        <v>1256670.8199999998</v>
      </c>
      <c r="HF60" s="27" t="e">
        <f>#REF!+AD60+AV60+BM60+CE60+CU60</f>
        <v>#REF!</v>
      </c>
      <c r="HH60" s="27">
        <f>O60+AF60+AX60+BO60</f>
        <v>0</v>
      </c>
      <c r="HN60" s="27" t="e">
        <f>#REF!+AL60+BC60+BU60+CK60+DA60+DQ60+EG60</f>
        <v>#REF!</v>
      </c>
    </row>
    <row r="61" spans="1:222" hidden="1" x14ac:dyDescent="0.2">
      <c r="A61" s="24" t="s">
        <v>53</v>
      </c>
      <c r="C61" s="13">
        <v>0</v>
      </c>
      <c r="D61" s="25"/>
      <c r="E61" s="13">
        <v>0</v>
      </c>
      <c r="F61" s="13"/>
      <c r="G61" s="13">
        <v>0</v>
      </c>
      <c r="H61" s="13"/>
      <c r="I61" s="13">
        <v>0</v>
      </c>
      <c r="J61" s="13"/>
      <c r="K61" s="13">
        <v>0</v>
      </c>
      <c r="L61" s="13"/>
      <c r="M61" s="13">
        <v>0</v>
      </c>
      <c r="N61" s="13"/>
      <c r="O61" s="13">
        <v>0</v>
      </c>
      <c r="P61" s="13"/>
      <c r="Q61" s="13">
        <v>0</v>
      </c>
      <c r="R61" s="13"/>
      <c r="S61" s="26">
        <f t="shared" si="2"/>
        <v>0</v>
      </c>
      <c r="T61" s="25"/>
      <c r="U61" s="4">
        <v>0</v>
      </c>
      <c r="HF61" s="27" t="e">
        <f>#REF!+AD61+AV61+BM61+CE61+CU61</f>
        <v>#REF!</v>
      </c>
      <c r="HH61" s="27">
        <f>O61+AF61+AX61+BO61</f>
        <v>0</v>
      </c>
      <c r="HN61" s="27" t="e">
        <f>#REF!+AL61+BC61+BU61+CK61+DA61+DQ61+EG61</f>
        <v>#REF!</v>
      </c>
    </row>
    <row r="62" spans="1:222" x14ac:dyDescent="0.2">
      <c r="A62" s="24" t="s">
        <v>54</v>
      </c>
      <c r="C62" s="13">
        <v>0</v>
      </c>
      <c r="D62" s="25"/>
      <c r="E62" s="13">
        <v>0</v>
      </c>
      <c r="F62" s="13"/>
      <c r="G62" s="13">
        <v>11592892.200000003</v>
      </c>
      <c r="H62" s="13"/>
      <c r="I62" s="13">
        <v>0</v>
      </c>
      <c r="J62" s="13"/>
      <c r="K62" s="13">
        <v>0</v>
      </c>
      <c r="L62" s="13"/>
      <c r="M62" s="13">
        <v>0</v>
      </c>
      <c r="N62" s="13"/>
      <c r="O62" s="13">
        <v>0</v>
      </c>
      <c r="P62" s="13"/>
      <c r="Q62" s="13">
        <v>0</v>
      </c>
      <c r="R62" s="13"/>
      <c r="S62" s="26">
        <f t="shared" si="2"/>
        <v>11592892.200000003</v>
      </c>
      <c r="T62" s="25"/>
      <c r="U62" s="4">
        <v>717484.76000000164</v>
      </c>
      <c r="HF62" s="27" t="e">
        <f>#REF!+AD62+AV62+BM62+CE62+CU62</f>
        <v>#REF!</v>
      </c>
      <c r="HH62" s="27">
        <f>O62+AF62+AX62+BO62</f>
        <v>0</v>
      </c>
      <c r="HN62" s="27" t="e">
        <f>#REF!+AL62+BC62+BU62+CK62+DA62+DQ62+EG62</f>
        <v>#REF!</v>
      </c>
    </row>
    <row r="63" spans="1:222" hidden="1" x14ac:dyDescent="0.2">
      <c r="A63" s="24" t="s">
        <v>55</v>
      </c>
      <c r="C63" s="13">
        <v>0</v>
      </c>
      <c r="D63" s="25"/>
      <c r="E63" s="13">
        <v>0</v>
      </c>
      <c r="F63" s="13"/>
      <c r="G63" s="13">
        <v>0</v>
      </c>
      <c r="H63" s="13"/>
      <c r="I63" s="13">
        <v>0</v>
      </c>
      <c r="J63" s="13"/>
      <c r="K63" s="13">
        <v>0</v>
      </c>
      <c r="L63" s="13"/>
      <c r="M63" s="13">
        <v>0</v>
      </c>
      <c r="N63" s="13"/>
      <c r="O63" s="13">
        <v>0</v>
      </c>
      <c r="P63" s="13"/>
      <c r="Q63" s="13">
        <v>0</v>
      </c>
      <c r="R63" s="13"/>
      <c r="S63" s="26">
        <f t="shared" si="2"/>
        <v>0</v>
      </c>
      <c r="T63" s="25"/>
      <c r="U63" s="4">
        <v>0</v>
      </c>
      <c r="HF63" s="27" t="e">
        <f>#REF!+AD63+AV63+BM63+CE63+CU63</f>
        <v>#REF!</v>
      </c>
      <c r="HN63" s="27" t="e">
        <f>#REF!+AL63+BC63+BU63+CK63+DA63+DQ63+EG63</f>
        <v>#REF!</v>
      </c>
    </row>
    <row r="64" spans="1:222" x14ac:dyDescent="0.2">
      <c r="A64" s="24" t="s">
        <v>56</v>
      </c>
      <c r="C64" s="13">
        <v>0</v>
      </c>
      <c r="D64" s="25"/>
      <c r="E64" s="13">
        <v>-6974861.54</v>
      </c>
      <c r="F64" s="13"/>
      <c r="G64" s="13">
        <v>0</v>
      </c>
      <c r="H64" s="13"/>
      <c r="I64" s="13">
        <v>-2889660.86</v>
      </c>
      <c r="J64" s="13"/>
      <c r="K64" s="13">
        <v>0</v>
      </c>
      <c r="L64" s="13"/>
      <c r="M64" s="13">
        <v>-402442.38</v>
      </c>
      <c r="N64" s="13"/>
      <c r="O64" s="13">
        <v>-1269178.76</v>
      </c>
      <c r="P64" s="13"/>
      <c r="Q64" s="13">
        <v>-612</v>
      </c>
      <c r="R64" s="13"/>
      <c r="S64" s="26">
        <f t="shared" si="2"/>
        <v>-11536755.540000001</v>
      </c>
      <c r="T64" s="25"/>
      <c r="U64" s="4">
        <v>-22082424.830000002</v>
      </c>
    </row>
    <row r="65" spans="1:222" x14ac:dyDescent="0.2">
      <c r="A65" s="24" t="s">
        <v>57</v>
      </c>
      <c r="C65" s="13">
        <v>288318.96000000002</v>
      </c>
      <c r="D65" s="25"/>
      <c r="E65" s="13">
        <v>7404075.9299999997</v>
      </c>
      <c r="F65" s="13"/>
      <c r="G65" s="13">
        <v>-2071.83</v>
      </c>
      <c r="H65" s="13"/>
      <c r="I65" s="13">
        <v>16470199.939999998</v>
      </c>
      <c r="J65" s="13"/>
      <c r="K65" s="13">
        <v>890519.38000000012</v>
      </c>
      <c r="L65" s="13"/>
      <c r="M65" s="13">
        <v>497429.99</v>
      </c>
      <c r="N65" s="13"/>
      <c r="O65" s="13">
        <v>6271013.6100000003</v>
      </c>
      <c r="P65" s="13"/>
      <c r="Q65" s="13">
        <v>38907.970000000008</v>
      </c>
      <c r="R65" s="13"/>
      <c r="S65" s="26">
        <f t="shared" si="2"/>
        <v>31858393.949999992</v>
      </c>
      <c r="T65" s="25"/>
      <c r="U65" s="4">
        <v>40407122.309999995</v>
      </c>
      <c r="HF65" s="27" t="e">
        <f>#REF!+AD65+AV65+BM65+CE65+CU65</f>
        <v>#REF!</v>
      </c>
      <c r="HN65" s="27" t="e">
        <f>#REF!+AL65+BC65+BU65+CK65+DA65+DQ65+EG65</f>
        <v>#REF!</v>
      </c>
    </row>
    <row r="66" spans="1:222" x14ac:dyDescent="0.2">
      <c r="A66" s="34"/>
      <c r="C66" s="30">
        <f>SUM(C56:C65)</f>
        <v>289330.61000000004</v>
      </c>
      <c r="D66" s="25"/>
      <c r="E66" s="30">
        <f>SUM(E56:E65)</f>
        <v>454744.8599999994</v>
      </c>
      <c r="F66" s="25"/>
      <c r="G66" s="30">
        <f>SUM(G56:G65)</f>
        <v>15689741.950000003</v>
      </c>
      <c r="H66" s="13"/>
      <c r="I66" s="30">
        <f>SUM(I56:I65)</f>
        <v>13907255.209999997</v>
      </c>
      <c r="J66" s="13"/>
      <c r="K66" s="30">
        <f>SUM(K56:K65)</f>
        <v>890590.51000000013</v>
      </c>
      <c r="L66" s="13"/>
      <c r="M66" s="30">
        <f>SUM(M56:M65)</f>
        <v>94993.919999999984</v>
      </c>
      <c r="N66" s="13"/>
      <c r="O66" s="30">
        <f>SUM(O56:O65)</f>
        <v>5002197.8100000005</v>
      </c>
      <c r="P66" s="13"/>
      <c r="Q66" s="30">
        <f>SUM(Q56:Q65)</f>
        <v>38298.530000000006</v>
      </c>
      <c r="R66" s="13"/>
      <c r="S66" s="31">
        <f>SUM(S56:S65)</f>
        <v>36367153.399999991</v>
      </c>
      <c r="T66" s="25"/>
      <c r="U66" s="30">
        <v>24018744.469999995</v>
      </c>
      <c r="HF66" s="27" t="e">
        <f>#REF!+AD66+AV66+BM66+CE66+CU66</f>
        <v>#REF!</v>
      </c>
      <c r="HN66" s="27" t="e">
        <f>#REF!+AL66+BC66+BU66+CK66+DA66+DQ66+EG66</f>
        <v>#REF!</v>
      </c>
    </row>
    <row r="67" spans="1:222" x14ac:dyDescent="0.2">
      <c r="A67" s="34"/>
      <c r="C67" s="13"/>
      <c r="D67" s="25"/>
      <c r="E67" s="13"/>
      <c r="F67" s="25"/>
      <c r="G67" s="13"/>
      <c r="H67" s="13"/>
      <c r="I67" s="13"/>
      <c r="J67" s="13"/>
      <c r="K67" s="13"/>
      <c r="L67" s="13"/>
      <c r="M67" s="13"/>
      <c r="N67" s="13"/>
      <c r="O67" s="25"/>
      <c r="P67" s="25"/>
      <c r="Q67" s="25"/>
      <c r="R67" s="25"/>
      <c r="S67" s="37"/>
      <c r="T67" s="25"/>
      <c r="U67" s="13"/>
      <c r="HF67" s="27" t="e">
        <f>#REF!+AD67+AV67+BM67+CE67+CU67</f>
        <v>#REF!</v>
      </c>
      <c r="HN67" s="27" t="e">
        <f>#REF!+AL67+BC67+BU67+CK67+DA67+DQ67+EG67</f>
        <v>#REF!</v>
      </c>
    </row>
    <row r="68" spans="1:222" x14ac:dyDescent="0.2">
      <c r="A68" s="23" t="s">
        <v>58</v>
      </c>
      <c r="C68" s="13"/>
      <c r="D68" s="25"/>
      <c r="E68" s="13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33"/>
      <c r="T68" s="25"/>
      <c r="U68" s="25"/>
      <c r="HF68" s="27" t="e">
        <f>#REF!+AD68+AV68+BM68+CE68+CU68</f>
        <v>#REF!</v>
      </c>
      <c r="HN68" s="27" t="e">
        <f>#REF!+AL68+BC68+BU68+CK68+DA68+DQ68+EG68</f>
        <v>#REF!</v>
      </c>
    </row>
    <row r="69" spans="1:222" x14ac:dyDescent="0.2">
      <c r="A69" s="24" t="s">
        <v>59</v>
      </c>
      <c r="C69" s="13">
        <v>388269.93</v>
      </c>
      <c r="D69" s="25"/>
      <c r="E69" s="13">
        <v>0</v>
      </c>
      <c r="F69" s="25"/>
      <c r="G69" s="13">
        <v>63323.72</v>
      </c>
      <c r="H69" s="13"/>
      <c r="I69" s="13">
        <v>0</v>
      </c>
      <c r="J69" s="13"/>
      <c r="K69" s="13">
        <v>0</v>
      </c>
      <c r="L69" s="13"/>
      <c r="M69" s="13">
        <v>0</v>
      </c>
      <c r="N69" s="13"/>
      <c r="O69" s="13">
        <v>0</v>
      </c>
      <c r="P69" s="13"/>
      <c r="Q69" s="13">
        <v>0</v>
      </c>
      <c r="R69" s="13"/>
      <c r="S69" s="26">
        <f>SUM(C69:R69)</f>
        <v>451593.65</v>
      </c>
      <c r="T69" s="25"/>
      <c r="U69" s="4">
        <v>468162.11</v>
      </c>
      <c r="HF69" s="27" t="e">
        <f>#REF!+AD69+AV69+BM69+CE69+CU69</f>
        <v>#REF!</v>
      </c>
      <c r="HN69" s="27" t="e">
        <f>#REF!+AL69+BC69+BU69+CK69+DA69+DQ69+EG69</f>
        <v>#REF!</v>
      </c>
    </row>
    <row r="70" spans="1:222" x14ac:dyDescent="0.2">
      <c r="A70" s="24" t="s">
        <v>54</v>
      </c>
      <c r="C70" s="13">
        <v>0</v>
      </c>
      <c r="D70" s="25"/>
      <c r="E70" s="13">
        <v>0</v>
      </c>
      <c r="F70" s="25"/>
      <c r="G70" s="13">
        <v>56323.78</v>
      </c>
      <c r="H70" s="13"/>
      <c r="I70" s="13">
        <v>0</v>
      </c>
      <c r="J70" s="13"/>
      <c r="K70" s="13">
        <v>0</v>
      </c>
      <c r="L70" s="13"/>
      <c r="M70" s="13">
        <v>0</v>
      </c>
      <c r="N70" s="13"/>
      <c r="O70" s="13">
        <v>0</v>
      </c>
      <c r="P70" s="13"/>
      <c r="Q70" s="13">
        <v>0</v>
      </c>
      <c r="R70" s="13"/>
      <c r="S70" s="26">
        <f>SUM(C70:R70)</f>
        <v>56323.78</v>
      </c>
      <c r="T70" s="25"/>
      <c r="U70" s="13">
        <v>40437.629999999997</v>
      </c>
      <c r="HF70" s="27" t="e">
        <f>#REF!+AD70+AV70+BM70+CE70+CU70</f>
        <v>#REF!</v>
      </c>
      <c r="HN70" s="27" t="e">
        <f>#REF!+AL70+BC70+BU70+CK70+DA70+DQ70+EG70</f>
        <v>#REF!</v>
      </c>
    </row>
    <row r="71" spans="1:222" x14ac:dyDescent="0.2">
      <c r="A71" s="24" t="s">
        <v>60</v>
      </c>
      <c r="C71" s="13">
        <v>990472.98</v>
      </c>
      <c r="D71" s="25"/>
      <c r="E71" s="13">
        <v>0</v>
      </c>
      <c r="F71" s="25"/>
      <c r="G71" s="13">
        <v>317480.25</v>
      </c>
      <c r="H71" s="13"/>
      <c r="I71" s="13">
        <v>102463.33</v>
      </c>
      <c r="J71" s="13"/>
      <c r="K71" s="13">
        <v>0</v>
      </c>
      <c r="L71" s="13"/>
      <c r="M71" s="13">
        <v>0</v>
      </c>
      <c r="N71" s="13"/>
      <c r="O71" s="13">
        <v>0</v>
      </c>
      <c r="P71" s="13"/>
      <c r="Q71" s="13">
        <v>0</v>
      </c>
      <c r="R71" s="13"/>
      <c r="S71" s="26">
        <f>SUM(C71:R71)</f>
        <v>1410416.56</v>
      </c>
      <c r="T71" s="25"/>
      <c r="U71" s="4">
        <v>1510964.06</v>
      </c>
      <c r="HF71" s="27" t="e">
        <f>#REF!+AD71+AV71+BM71+CE71+CU71</f>
        <v>#REF!</v>
      </c>
      <c r="HN71" s="27" t="e">
        <f>#REF!+AL71+BC71+BU71+CK71+DA71+DQ71+EG71</f>
        <v>#REF!</v>
      </c>
    </row>
    <row r="72" spans="1:222" x14ac:dyDescent="0.2">
      <c r="A72" s="24" t="s">
        <v>61</v>
      </c>
      <c r="C72" s="13">
        <v>0</v>
      </c>
      <c r="D72" s="25"/>
      <c r="E72" s="13">
        <v>0</v>
      </c>
      <c r="F72" s="25"/>
      <c r="G72" s="13">
        <v>241056.57</v>
      </c>
      <c r="H72" s="13"/>
      <c r="I72" s="13">
        <v>0</v>
      </c>
      <c r="J72" s="13"/>
      <c r="K72" s="13">
        <v>0</v>
      </c>
      <c r="L72" s="13"/>
      <c r="M72" s="13">
        <v>0</v>
      </c>
      <c r="N72" s="13"/>
      <c r="O72" s="13">
        <v>0</v>
      </c>
      <c r="P72" s="13"/>
      <c r="Q72" s="13">
        <v>0</v>
      </c>
      <c r="R72" s="13"/>
      <c r="S72" s="26">
        <f>SUM(C72:R72)</f>
        <v>241056.57</v>
      </c>
      <c r="T72" s="25"/>
      <c r="U72" s="4">
        <v>241056.57</v>
      </c>
      <c r="HF72" s="27" t="e">
        <f>#REF!+AD72+AV72+BM72+CE72+CU72</f>
        <v>#REF!</v>
      </c>
      <c r="HN72" s="27" t="e">
        <f>#REF!+AL72+BC72+BU72+CK72+DA72+DQ72+EG72</f>
        <v>#REF!</v>
      </c>
    </row>
    <row r="73" spans="1:222" x14ac:dyDescent="0.2">
      <c r="A73" s="24" t="s">
        <v>62</v>
      </c>
      <c r="C73" s="13">
        <v>0</v>
      </c>
      <c r="D73" s="25"/>
      <c r="E73" s="13">
        <v>0</v>
      </c>
      <c r="F73" s="25"/>
      <c r="G73" s="13">
        <v>1305708.8400000001</v>
      </c>
      <c r="H73" s="13"/>
      <c r="I73" s="13">
        <v>0</v>
      </c>
      <c r="J73" s="13"/>
      <c r="K73" s="13">
        <v>0</v>
      </c>
      <c r="L73" s="13"/>
      <c r="M73" s="13">
        <v>0</v>
      </c>
      <c r="N73" s="13"/>
      <c r="O73" s="13">
        <v>0</v>
      </c>
      <c r="P73" s="13"/>
      <c r="Q73" s="13">
        <v>0</v>
      </c>
      <c r="R73" s="13"/>
      <c r="S73" s="26">
        <f>SUM(C73:R73)</f>
        <v>1305708.8400000001</v>
      </c>
      <c r="T73" s="25"/>
      <c r="U73" s="4">
        <v>1305708.8400000001</v>
      </c>
      <c r="HF73" s="27" t="e">
        <f>#REF!+AD73+AV73+BM73+CE73+CU73</f>
        <v>#REF!</v>
      </c>
      <c r="HN73" s="27" t="e">
        <f>#REF!+AL73+BC73+BU73+CK73+DA73+DQ73+EG73</f>
        <v>#REF!</v>
      </c>
    </row>
    <row r="74" spans="1:222" x14ac:dyDescent="0.2">
      <c r="A74" s="24"/>
      <c r="C74" s="30">
        <f>SUM(C69:C73)</f>
        <v>1378742.91</v>
      </c>
      <c r="D74" s="25"/>
      <c r="E74" s="30">
        <f>SUM(E69:E73)</f>
        <v>0</v>
      </c>
      <c r="F74" s="25"/>
      <c r="G74" s="30">
        <f>SUM(G69:G73)</f>
        <v>1983893.1600000001</v>
      </c>
      <c r="H74" s="13"/>
      <c r="I74" s="30">
        <f>SUM(I69:I73)</f>
        <v>102463.33</v>
      </c>
      <c r="J74" s="13"/>
      <c r="K74" s="30">
        <f>SUM(K69:K73)</f>
        <v>0</v>
      </c>
      <c r="L74" s="13"/>
      <c r="M74" s="30">
        <f>SUM(M69:M73)</f>
        <v>0</v>
      </c>
      <c r="N74" s="13"/>
      <c r="O74" s="30">
        <f>SUM(O69:O73)</f>
        <v>0</v>
      </c>
      <c r="P74" s="13"/>
      <c r="Q74" s="30">
        <f>SUM(Q69:Q73)</f>
        <v>0</v>
      </c>
      <c r="R74" s="13"/>
      <c r="S74" s="31">
        <f>SUM(S69:S73)</f>
        <v>3465099.4000000004</v>
      </c>
      <c r="T74" s="25"/>
      <c r="U74" s="30">
        <v>3566329.21</v>
      </c>
    </row>
    <row r="75" spans="1:222" x14ac:dyDescent="0.2">
      <c r="A75" s="29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33"/>
      <c r="T75" s="25"/>
      <c r="U75" s="25"/>
      <c r="HF75" s="27" t="e">
        <f>#REF!+AD75+AV75+BM75+CE75+CU75</f>
        <v>#REF!</v>
      </c>
      <c r="HN75" s="27" t="e">
        <f>#REF!+AL75+BC75+BU75+CK75+DA75+DQ75+EG75</f>
        <v>#REF!</v>
      </c>
    </row>
    <row r="76" spans="1:222" x14ac:dyDescent="0.2">
      <c r="A76" s="23" t="s">
        <v>63</v>
      </c>
      <c r="C76" s="13">
        <v>0</v>
      </c>
      <c r="D76" s="25"/>
      <c r="E76" s="13">
        <v>0</v>
      </c>
      <c r="F76" s="25"/>
      <c r="G76" s="13">
        <v>0</v>
      </c>
      <c r="H76" s="13"/>
      <c r="I76" s="13">
        <v>0</v>
      </c>
      <c r="J76" s="13"/>
      <c r="K76" s="13">
        <v>0</v>
      </c>
      <c r="L76" s="13"/>
      <c r="M76" s="13">
        <v>0</v>
      </c>
      <c r="N76" s="25"/>
      <c r="O76" s="13">
        <v>0</v>
      </c>
      <c r="P76" s="13"/>
      <c r="Q76" s="13">
        <v>0</v>
      </c>
      <c r="R76" s="25"/>
      <c r="S76" s="33"/>
      <c r="T76" s="25"/>
      <c r="U76" s="25"/>
      <c r="HF76" s="27" t="e">
        <f>#REF!+AD76+AV76+BM76+CE76+CU76</f>
        <v>#REF!</v>
      </c>
      <c r="HH76" s="25">
        <f>O76+AF76+AX76+BO76</f>
        <v>0</v>
      </c>
      <c r="HN76" s="27" t="e">
        <f>#REF!+AL76+BC76+BU76+CK76+DA76+DQ76+EG76</f>
        <v>#REF!</v>
      </c>
    </row>
    <row r="77" spans="1:222" x14ac:dyDescent="0.2">
      <c r="A77" s="34" t="s">
        <v>64</v>
      </c>
      <c r="C77" s="13">
        <v>132250.76</v>
      </c>
      <c r="D77" s="25"/>
      <c r="E77" s="13">
        <v>0</v>
      </c>
      <c r="F77" s="25"/>
      <c r="G77" s="13">
        <v>0</v>
      </c>
      <c r="H77" s="13"/>
      <c r="I77" s="13">
        <v>0</v>
      </c>
      <c r="J77" s="13"/>
      <c r="K77" s="13">
        <v>0</v>
      </c>
      <c r="L77" s="13"/>
      <c r="M77" s="13">
        <v>0</v>
      </c>
      <c r="N77" s="13"/>
      <c r="O77" s="13">
        <v>0</v>
      </c>
      <c r="P77" s="13"/>
      <c r="Q77" s="13">
        <v>0</v>
      </c>
      <c r="R77" s="13"/>
      <c r="S77" s="26">
        <f>SUM(C77:R77)</f>
        <v>132250.76</v>
      </c>
      <c r="T77" s="25"/>
      <c r="U77" s="4">
        <v>132250.76</v>
      </c>
      <c r="HF77" s="27" t="e">
        <f>#REF!+AD77+AV77+BM77+CE77+CU77</f>
        <v>#REF!</v>
      </c>
      <c r="HN77" s="27" t="e">
        <f>#REF!+AL77+BC77+BU77+CK77+DA77+DQ77+EG77</f>
        <v>#REF!</v>
      </c>
    </row>
    <row r="78" spans="1:222" hidden="1" x14ac:dyDescent="0.2">
      <c r="A78" s="34" t="s">
        <v>65</v>
      </c>
      <c r="C78" s="13">
        <v>0</v>
      </c>
      <c r="D78" s="25"/>
      <c r="E78" s="13">
        <v>0</v>
      </c>
      <c r="F78" s="25"/>
      <c r="G78" s="13">
        <v>0</v>
      </c>
      <c r="H78" s="13"/>
      <c r="I78" s="13">
        <v>0</v>
      </c>
      <c r="J78" s="13"/>
      <c r="K78" s="13">
        <v>0</v>
      </c>
      <c r="L78" s="13"/>
      <c r="M78" s="13">
        <v>0</v>
      </c>
      <c r="N78" s="13"/>
      <c r="O78" s="13">
        <v>0</v>
      </c>
      <c r="P78" s="13"/>
      <c r="Q78" s="13">
        <v>0</v>
      </c>
      <c r="R78" s="13"/>
      <c r="S78" s="26">
        <f>SUM(C78:R78)</f>
        <v>0</v>
      </c>
      <c r="T78" s="25"/>
      <c r="U78" s="4">
        <v>0</v>
      </c>
      <c r="HF78" s="27" t="e">
        <f>#REF!+AD78+AV78+BM78+CE78+CU78</f>
        <v>#REF!</v>
      </c>
      <c r="HH78" s="27">
        <f>O78+AF78+AX78+BO78</f>
        <v>0</v>
      </c>
      <c r="HN78" s="27" t="e">
        <f>#REF!+AL78+BC78+BU78+CK78+DA78+DQ78+EG78</f>
        <v>#REF!</v>
      </c>
    </row>
    <row r="79" spans="1:222" x14ac:dyDescent="0.2">
      <c r="A79" s="34" t="s">
        <v>66</v>
      </c>
      <c r="C79" s="13">
        <v>1463800.23</v>
      </c>
      <c r="D79" s="25"/>
      <c r="E79" s="13">
        <v>0</v>
      </c>
      <c r="F79" s="25"/>
      <c r="G79" s="13">
        <v>0</v>
      </c>
      <c r="H79" s="13"/>
      <c r="I79" s="13">
        <v>0</v>
      </c>
      <c r="J79" s="13"/>
      <c r="K79" s="13">
        <v>0</v>
      </c>
      <c r="L79" s="13"/>
      <c r="M79" s="13">
        <v>0</v>
      </c>
      <c r="N79" s="13"/>
      <c r="O79" s="13">
        <v>0</v>
      </c>
      <c r="P79" s="13"/>
      <c r="Q79" s="13">
        <v>0</v>
      </c>
      <c r="R79" s="13"/>
      <c r="S79" s="26">
        <f>SUM(C79:R79)</f>
        <v>1463800.23</v>
      </c>
      <c r="T79" s="25"/>
      <c r="U79" s="4">
        <v>1291620.6299999999</v>
      </c>
      <c r="HF79" s="27" t="e">
        <f>#REF!+AD79+AV79+BM79+CE79+CU79</f>
        <v>#REF!</v>
      </c>
      <c r="HN79" s="27" t="e">
        <f>#REF!+AL79+BC79+BU79+CK79+DA79+DQ79+EG79</f>
        <v>#REF!</v>
      </c>
    </row>
    <row r="80" spans="1:222" x14ac:dyDescent="0.2">
      <c r="A80" s="34" t="s">
        <v>67</v>
      </c>
      <c r="C80" s="43">
        <v>1603290.23</v>
      </c>
      <c r="D80" s="25"/>
      <c r="E80" s="13">
        <v>0</v>
      </c>
      <c r="F80" s="25"/>
      <c r="G80" s="13">
        <v>0</v>
      </c>
      <c r="H80" s="13"/>
      <c r="I80" s="13">
        <v>0</v>
      </c>
      <c r="J80" s="13"/>
      <c r="K80" s="13">
        <v>0</v>
      </c>
      <c r="L80" s="13"/>
      <c r="M80" s="13">
        <v>0</v>
      </c>
      <c r="N80" s="13"/>
      <c r="O80" s="13">
        <v>0</v>
      </c>
      <c r="P80" s="13"/>
      <c r="Q80" s="13">
        <v>0</v>
      </c>
      <c r="R80" s="13"/>
      <c r="S80" s="26">
        <f>SUM(C80:R80)</f>
        <v>1603290.23</v>
      </c>
      <c r="T80" s="25"/>
      <c r="U80" s="4">
        <v>172179.6</v>
      </c>
      <c r="HF80" s="27" t="e">
        <f>#REF!+AD80+AV80+BM80+CE80+CU80</f>
        <v>#REF!</v>
      </c>
      <c r="HN80" s="27" t="e">
        <f>#REF!+AL80+BC80+BU80+CK80+DA80+DQ80+EG80</f>
        <v>#REF!</v>
      </c>
    </row>
    <row r="81" spans="1:222" hidden="1" x14ac:dyDescent="0.2">
      <c r="A81" s="34" t="s">
        <v>68</v>
      </c>
      <c r="C81" s="13"/>
      <c r="D81" s="25"/>
      <c r="E81" s="25"/>
      <c r="F81" s="25"/>
      <c r="G81" s="25"/>
      <c r="H81" s="13"/>
      <c r="I81" s="13"/>
      <c r="J81" s="13"/>
      <c r="K81" s="13"/>
      <c r="L81" s="13"/>
      <c r="M81" s="13">
        <v>0</v>
      </c>
      <c r="N81" s="25"/>
      <c r="O81" s="13">
        <v>0</v>
      </c>
      <c r="P81" s="13"/>
      <c r="Q81" s="13">
        <v>0</v>
      </c>
      <c r="R81" s="25"/>
      <c r="S81" s="26">
        <v>0</v>
      </c>
      <c r="T81" s="25"/>
      <c r="U81" s="4">
        <v>0</v>
      </c>
      <c r="HF81" s="27" t="e">
        <f>#REF!+AD81+AV81+BM81+CE81+CU81</f>
        <v>#REF!</v>
      </c>
      <c r="HN81" s="27" t="e">
        <f>#REF!+AL81+BC81+BU81+CK81+DA81+DQ81+EG81</f>
        <v>#REF!</v>
      </c>
    </row>
    <row r="82" spans="1:222" x14ac:dyDescent="0.2">
      <c r="A82" s="29"/>
      <c r="C82" s="30">
        <f>SUM(C77:C81)</f>
        <v>3199341.2199999997</v>
      </c>
      <c r="D82" s="25"/>
      <c r="E82" s="30">
        <f>SUM(E77:E81)</f>
        <v>0</v>
      </c>
      <c r="F82" s="25"/>
      <c r="G82" s="30">
        <f>SUM(G77:G81)</f>
        <v>0</v>
      </c>
      <c r="H82" s="13"/>
      <c r="I82" s="30">
        <f>SUM(I77:I81)</f>
        <v>0</v>
      </c>
      <c r="J82" s="13"/>
      <c r="K82" s="30">
        <f>SUM(K77:K81)</f>
        <v>0</v>
      </c>
      <c r="L82" s="13"/>
      <c r="M82" s="30">
        <f>SUM(M77:M81)</f>
        <v>0</v>
      </c>
      <c r="N82" s="13"/>
      <c r="O82" s="30">
        <f>SUM(O77:O81)</f>
        <v>0</v>
      </c>
      <c r="P82" s="13"/>
      <c r="Q82" s="30">
        <f>SUM(Q77:Q81)</f>
        <v>0</v>
      </c>
      <c r="R82" s="13"/>
      <c r="S82" s="31">
        <f>SUM(S77:S80)</f>
        <v>3199341.2199999997</v>
      </c>
      <c r="T82" s="25"/>
      <c r="U82" s="30">
        <v>1596050.99</v>
      </c>
      <c r="HF82" s="27" t="e">
        <f>#REF!+AD82+AV82+BM82+CE82+CU82</f>
        <v>#REF!</v>
      </c>
      <c r="HN82" s="27" t="e">
        <f>#REF!+AL82+BC82+BU82+CK82+DA82+DQ82+EG82</f>
        <v>#REF!</v>
      </c>
    </row>
    <row r="83" spans="1:222" x14ac:dyDescent="0.2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33"/>
      <c r="T83" s="25"/>
      <c r="U83" s="25"/>
      <c r="HF83" s="27" t="e">
        <f>#REF!+AD83+AV83+BM83+CE83+CU83</f>
        <v>#REF!</v>
      </c>
      <c r="HN83" s="27" t="e">
        <f>#REF!+AL83+BC83+BU83+CK83+DA83+DQ83+EG83</f>
        <v>#REF!</v>
      </c>
    </row>
    <row r="84" spans="1:222" ht="13.5" thickBot="1" x14ac:dyDescent="0.25">
      <c r="C84" s="39">
        <f>ROUND(+C66+C74+C82,2)</f>
        <v>4867414.74</v>
      </c>
      <c r="D84" s="25"/>
      <c r="E84" s="39">
        <f>ROUND(+E66+E74+E82,2)</f>
        <v>454744.86</v>
      </c>
      <c r="F84" s="25"/>
      <c r="G84" s="39">
        <f>ROUND(+G66+G74+G82,2)</f>
        <v>17673635.109999999</v>
      </c>
      <c r="H84" s="13"/>
      <c r="I84" s="39">
        <f>ROUND(+I66+I74+I82,2)</f>
        <v>14009718.539999999</v>
      </c>
      <c r="J84" s="13"/>
      <c r="K84" s="39">
        <f>ROUND(+K66+K74+K82,2)</f>
        <v>890590.51</v>
      </c>
      <c r="L84" s="13"/>
      <c r="M84" s="39">
        <f>ROUND(+M66+M74+M82,2)</f>
        <v>94993.919999999998</v>
      </c>
      <c r="N84" s="13"/>
      <c r="O84" s="39">
        <f>ROUND(+O66+O74+O82,2)</f>
        <v>5002197.8099999996</v>
      </c>
      <c r="P84" s="13"/>
      <c r="Q84" s="39">
        <f>ROUND(+Q66+Q74+Q82,2)</f>
        <v>38298.53</v>
      </c>
      <c r="R84" s="13"/>
      <c r="S84" s="40">
        <f>ROUND(+S66+S74+S82,2)</f>
        <v>43031594.020000003</v>
      </c>
      <c r="T84" s="25"/>
      <c r="U84" s="39">
        <v>29181124.670000002</v>
      </c>
    </row>
    <row r="85" spans="1:222" ht="13.5" thickTop="1" x14ac:dyDescent="0.2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33"/>
      <c r="T85" s="25"/>
      <c r="U85" s="25"/>
      <c r="HF85" s="27" t="e">
        <f>#REF!+AD85+AV85+BM85+CE85+CU85</f>
        <v>#REF!</v>
      </c>
      <c r="HN85" s="27" t="e">
        <f>#REF!+AL85+BC85+BU85+CK85+DA85+DQ85+EG85</f>
        <v>#REF!</v>
      </c>
    </row>
    <row r="86" spans="1:222" x14ac:dyDescent="0.2"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33"/>
      <c r="T86" s="25"/>
      <c r="U86" s="25"/>
      <c r="HF86" s="27" t="e">
        <f>#REF!+AD86+AV86+BM86+CE86+CU86</f>
        <v>#REF!</v>
      </c>
      <c r="HN86" s="27" t="e">
        <f>#REF!+AL86+BC86+BU86+CK86+DA86+DQ86+EG86</f>
        <v>#REF!</v>
      </c>
    </row>
    <row r="87" spans="1:222" x14ac:dyDescent="0.2">
      <c r="HF87" s="27" t="e">
        <f>#REF!+AD87+AV87+BM87+CE87+CU87</f>
        <v>#REF!</v>
      </c>
      <c r="HH87" s="1">
        <f>O87+AF87+AX87+BO87</f>
        <v>0</v>
      </c>
      <c r="HN87" s="27" t="e">
        <f>#REF!+AL87+BC87+BU87+CK87+DA87+DQ87+EG87</f>
        <v>#REF!</v>
      </c>
    </row>
    <row r="88" spans="1:222" x14ac:dyDescent="0.2">
      <c r="HF88" s="27" t="e">
        <f>#REF!+AD88+AV88+BM88+CE88+CU88</f>
        <v>#REF!</v>
      </c>
      <c r="HH88" s="1">
        <f>O88+AF88+AX88+BO88</f>
        <v>0</v>
      </c>
      <c r="HN88" s="27" t="e">
        <f>#REF!+AL88+BC88+BU88+CK88+DA88+DQ88+EG88</f>
        <v>#REF!</v>
      </c>
    </row>
    <row r="89" spans="1:222" x14ac:dyDescent="0.2">
      <c r="HF89" s="27" t="e">
        <f>#REF!+AD89+AV89+BM89+CE89+CU89</f>
        <v>#REF!</v>
      </c>
      <c r="HH89" s="1">
        <f>O89+AF89+AX89+BO89</f>
        <v>0</v>
      </c>
      <c r="HN89" s="27" t="e">
        <f>#REF!+AL89+BC89+BU89+CK89+DA89+DQ89+EG89</f>
        <v>#REF!</v>
      </c>
    </row>
    <row r="93" spans="1:222" x14ac:dyDescent="0.2">
      <c r="HF93" s="27" t="e">
        <f>ROUND(HF94+HF100+HF106+HF112,2)</f>
        <v>#REF!</v>
      </c>
    </row>
    <row r="94" spans="1:222" x14ac:dyDescent="0.2">
      <c r="HF94" s="28" t="e">
        <f>#REF!+AD94+AV94+BM94+CE94+CU94</f>
        <v>#REF!</v>
      </c>
      <c r="HN94" s="27" t="e">
        <f>#REF!+AL94+BC94+BU94+CK94+DA94+DQ94+EG94</f>
        <v>#REF!</v>
      </c>
    </row>
    <row r="95" spans="1:222" x14ac:dyDescent="0.2">
      <c r="HF95" s="27" t="e">
        <f>#REF!+AD95+AV95+BM95+CE95+CU95</f>
        <v>#REF!</v>
      </c>
      <c r="HH95" s="1">
        <f>O95+AF95+AX95+BO95</f>
        <v>0</v>
      </c>
      <c r="HN95" s="27" t="e">
        <f>#REF!+AL95+BC95+BU95+CK95+DA95+DQ95+EG95</f>
        <v>#REF!</v>
      </c>
    </row>
    <row r="96" spans="1:222" x14ac:dyDescent="0.2">
      <c r="HF96" s="27" t="e">
        <f>#REF!+AD96+AV96+BM96+CE96+CU96</f>
        <v>#REF!</v>
      </c>
      <c r="HH96" s="1">
        <f>O96+AF96+AX96+BO96</f>
        <v>0</v>
      </c>
      <c r="HN96" s="27" t="e">
        <f>#REF!+AL96+BC96+BU96+CK96+DA96+DQ96+EG96</f>
        <v>#REF!</v>
      </c>
    </row>
    <row r="97" spans="214:222" x14ac:dyDescent="0.2">
      <c r="HF97" s="27" t="e">
        <f>#REF!+AD97+AV97+BM97+CE97+CU97</f>
        <v>#REF!</v>
      </c>
      <c r="HH97" s="1">
        <f>O97+AF97+AX97+BO97</f>
        <v>0</v>
      </c>
      <c r="HN97" s="27" t="e">
        <f>#REF!+AL97+BC97+BU97+CK97+DA97+DQ97+EG97</f>
        <v>#REF!</v>
      </c>
    </row>
    <row r="98" spans="214:222" x14ac:dyDescent="0.2">
      <c r="HF98" s="27" t="e">
        <f>#REF!+AD98+AV98+BM98+CE98+CU98</f>
        <v>#REF!</v>
      </c>
      <c r="HN98" s="27" t="e">
        <f>#REF!+AL98+BC98+BU98+CK98+DA98+DQ98+EG98</f>
        <v>#REF!</v>
      </c>
    </row>
    <row r="99" spans="214:222" x14ac:dyDescent="0.2">
      <c r="HF99" s="27" t="e">
        <f>#REF!+AD99+AV99+BM99+CE99+CU99</f>
        <v>#REF!</v>
      </c>
      <c r="HN99" s="27" t="e">
        <f>#REF!+AL99+BC99+BU99+CK99+DA99+DQ99+EG99</f>
        <v>#REF!</v>
      </c>
    </row>
    <row r="100" spans="214:222" x14ac:dyDescent="0.2">
      <c r="HF100" s="28" t="e">
        <f>#REF!+AD100+AV100+BM100+CE100+CU100</f>
        <v>#REF!</v>
      </c>
      <c r="HN100" s="27" t="e">
        <f>#REF!+AL100+BC100+BU100+CK100+DA100+DQ100+EG100</f>
        <v>#REF!</v>
      </c>
    </row>
    <row r="101" spans="214:222" x14ac:dyDescent="0.2">
      <c r="HF101" s="27" t="e">
        <f>#REF!+AD101+AV101+BM101+CE101+CU101</f>
        <v>#REF!</v>
      </c>
      <c r="HH101" s="1">
        <f>O101+AF101+AX101+BO101</f>
        <v>0</v>
      </c>
      <c r="HN101" s="27" t="e">
        <f>#REF!+AL101+BC101+BU101+CK101+DA101+DQ101+EG101</f>
        <v>#REF!</v>
      </c>
    </row>
    <row r="102" spans="214:222" x14ac:dyDescent="0.2">
      <c r="HF102" s="27" t="e">
        <f>#REF!+AD102+AV102+BM102+CE102+CU102</f>
        <v>#REF!</v>
      </c>
      <c r="HH102" s="1">
        <f>O102+AF102+AX102+BO102</f>
        <v>0</v>
      </c>
      <c r="HN102" s="27" t="e">
        <f>#REF!+AL102+BC102+BU102+CK102+DA102+DQ102+EG102</f>
        <v>#REF!</v>
      </c>
    </row>
    <row r="103" spans="214:222" x14ac:dyDescent="0.2">
      <c r="HF103" s="27" t="e">
        <f>#REF!+AD103+AV103+BM103+CE103+CU103</f>
        <v>#REF!</v>
      </c>
      <c r="HH103" s="1">
        <f>O103+AF103+AX103+BO103</f>
        <v>0</v>
      </c>
      <c r="HN103" s="27" t="e">
        <f>#REF!+AL103+BC103+BU103+CK103+DA103+DQ103+EG103</f>
        <v>#REF!</v>
      </c>
    </row>
    <row r="104" spans="214:222" x14ac:dyDescent="0.2">
      <c r="HF104" s="27" t="e">
        <f>#REF!+AD104+AV104+BM104+CE104+CU104</f>
        <v>#REF!</v>
      </c>
      <c r="HN104" s="27" t="e">
        <f>#REF!+AL104+BC104+BU104+CK104+DA104+DQ104+EG104</f>
        <v>#REF!</v>
      </c>
    </row>
    <row r="105" spans="214:222" x14ac:dyDescent="0.2">
      <c r="HF105" s="27" t="e">
        <f>#REF!+AD105+AV105+BM105+CE105+CU105</f>
        <v>#REF!</v>
      </c>
      <c r="HN105" s="27" t="e">
        <f>#REF!+AL105+BC105+BU105+CK105+DA105+DQ105+EG105</f>
        <v>#REF!</v>
      </c>
    </row>
    <row r="106" spans="214:222" x14ac:dyDescent="0.2">
      <c r="HF106" s="28" t="e">
        <f>#REF!+AD106+AV106+BM106+CE106+CU106</f>
        <v>#REF!</v>
      </c>
      <c r="HN106" s="27" t="e">
        <f>#REF!+AL106+BC106+BU106+CK106+DA106+DQ106+EG106</f>
        <v>#REF!</v>
      </c>
    </row>
    <row r="107" spans="214:222" x14ac:dyDescent="0.2">
      <c r="HF107" s="27" t="e">
        <f>#REF!+AD107+AV107+BM107+CE107+CU107</f>
        <v>#REF!</v>
      </c>
      <c r="HH107" s="1">
        <f>O107+AF107+AX107</f>
        <v>0</v>
      </c>
      <c r="HN107" s="27" t="e">
        <f>#REF!+AL107+BC107+BU107+CK107+DA107+DQ107+EG107</f>
        <v>#REF!</v>
      </c>
    </row>
    <row r="108" spans="214:222" x14ac:dyDescent="0.2">
      <c r="HF108" s="27" t="e">
        <f>#REF!+AD108+AV108+BM108+CE108+CU108</f>
        <v>#REF!</v>
      </c>
      <c r="HH108" s="1">
        <f>O108+AF108+AX108+BO108</f>
        <v>0</v>
      </c>
      <c r="HN108" s="27" t="e">
        <f>#REF!+AL108+BC108+BU108+CK108+DA108+DQ108+EG108</f>
        <v>#REF!</v>
      </c>
    </row>
    <row r="109" spans="214:222" x14ac:dyDescent="0.2">
      <c r="HF109" s="27" t="e">
        <f>#REF!+AD109+AV109+BM109+CE109+CU109</f>
        <v>#REF!</v>
      </c>
      <c r="HH109" s="1">
        <f>O109+AF109+AX109+BO109</f>
        <v>0</v>
      </c>
      <c r="HN109" s="27" t="e">
        <f>#REF!+AL109+BC109+BU109+CK109+DA109+DQ109+EG109</f>
        <v>#REF!</v>
      </c>
    </row>
    <row r="110" spans="214:222" x14ac:dyDescent="0.2">
      <c r="HF110" s="27" t="e">
        <f>#REF!+AD110+AV110+BM110+CE110+CU110</f>
        <v>#REF!</v>
      </c>
      <c r="HH110" s="1">
        <f>O110+AF110+AX110+BO110</f>
        <v>0</v>
      </c>
      <c r="HN110" s="27" t="e">
        <f>#REF!+AL110+BC110+BU110+CK110+DA110+DQ110+EG110</f>
        <v>#REF!</v>
      </c>
    </row>
    <row r="111" spans="214:222" x14ac:dyDescent="0.2">
      <c r="HF111" s="27" t="e">
        <f>#REF!+AD111+AV111+BM111+CE111+CU111</f>
        <v>#REF!</v>
      </c>
      <c r="HH111" s="1">
        <f>O111+AF111+AX111+BO111</f>
        <v>0</v>
      </c>
      <c r="HN111" s="27" t="e">
        <f>#REF!+AL111+BC111+BU111+CK111+DA111+DQ111+EG111</f>
        <v>#REF!</v>
      </c>
    </row>
    <row r="112" spans="214:222" x14ac:dyDescent="0.2">
      <c r="HF112" s="28" t="e">
        <f>#REF!+AD112+AV112+BM112+CE112+CU112</f>
        <v>#REF!</v>
      </c>
      <c r="HN112" s="27" t="e">
        <f>#REF!+AL112+BC112+BU112+CK112+DA112+DQ112+EG112</f>
        <v>#REF!</v>
      </c>
    </row>
    <row r="113" spans="214:222" x14ac:dyDescent="0.2">
      <c r="HF113" s="27" t="e">
        <f>#REF!+AD113+AV113+BM113+CE113+CU113</f>
        <v>#REF!</v>
      </c>
      <c r="HH113" s="1">
        <f>O113+AF113+AX113+BO113</f>
        <v>0</v>
      </c>
      <c r="HN113" s="27" t="e">
        <f>#REF!+AL113+BC113+BU113+CK113+DA113+DQ113+EG113</f>
        <v>#REF!</v>
      </c>
    </row>
    <row r="114" spans="214:222" x14ac:dyDescent="0.2">
      <c r="HF114" s="27" t="e">
        <f>#REF!+AD114+AV114+BM114+CE114+CU114</f>
        <v>#REF!</v>
      </c>
      <c r="HH114" s="1">
        <f>O114+AF114+AX114+BO114</f>
        <v>0</v>
      </c>
      <c r="HN114" s="27" t="e">
        <f>#REF!+AL114+BC114+BU114+CK114+DA114+DQ114+EG114</f>
        <v>#REF!</v>
      </c>
    </row>
    <row r="115" spans="214:222" x14ac:dyDescent="0.2">
      <c r="HF115" s="27" t="e">
        <f>#REF!+AD115+AV115+BM115+CE115+CU115</f>
        <v>#REF!</v>
      </c>
      <c r="HH115" s="1">
        <f>O115+AF115+AX115+BO115</f>
        <v>0</v>
      </c>
      <c r="HN115" s="27" t="e">
        <f>#REF!+AL115+BC115+BU115+CK115+DA115+DQ115+EG115</f>
        <v>#REF!</v>
      </c>
    </row>
    <row r="116" spans="214:222" x14ac:dyDescent="0.2">
      <c r="HF116" s="27" t="e">
        <f>#REF!+AD116+AV116+BM116+CE116+CU116</f>
        <v>#REF!</v>
      </c>
      <c r="HH116" s="1">
        <f>O116+AF116+AX116+BO116</f>
        <v>0</v>
      </c>
      <c r="HN116" s="27" t="e">
        <f>#REF!+AL116+BC116+BU116+CK116+DA116+DQ116+EG116</f>
        <v>#REF!</v>
      </c>
    </row>
    <row r="117" spans="214:222" x14ac:dyDescent="0.2">
      <c r="HF117" s="27" t="e">
        <f>#REF!+AD117+AV117+BM117+CE117+CU117</f>
        <v>#REF!</v>
      </c>
      <c r="HH117" s="1">
        <f>O117+AF117+AX117+BO117</f>
        <v>0</v>
      </c>
      <c r="HN117" s="27" t="e">
        <f>#REF!+AL117+BC117+BU117+CK117+DA117+DQ117+EG117</f>
        <v>#REF!</v>
      </c>
    </row>
    <row r="118" spans="214:222" x14ac:dyDescent="0.2">
      <c r="HF118" s="27" t="e">
        <f>ROUND(SUM(HF119:HF124),2)</f>
        <v>#REF!</v>
      </c>
    </row>
    <row r="119" spans="214:222" x14ac:dyDescent="0.2">
      <c r="HF119" s="27" t="e">
        <f>#REF!+AD119+AV119+BM119+CE119+CU119</f>
        <v>#REF!</v>
      </c>
      <c r="HN119" s="27" t="e">
        <f>#REF!+AL119+BC119+BU119+CK119+DA119+DQ119+EG119</f>
        <v>#REF!</v>
      </c>
    </row>
    <row r="120" spans="214:222" x14ac:dyDescent="0.2">
      <c r="HF120" s="27" t="e">
        <f>#REF!+AD120+AV120+BM120+CE120+CU120</f>
        <v>#REF!</v>
      </c>
      <c r="HH120" s="1">
        <f>O120+AF120+AX120+BO120</f>
        <v>0</v>
      </c>
      <c r="HN120" s="27" t="e">
        <f>#REF!+AL120+BC120+BU120+CK120+DA120+DQ120+EG120</f>
        <v>#REF!</v>
      </c>
    </row>
    <row r="121" spans="214:222" x14ac:dyDescent="0.2">
      <c r="HF121" s="27" t="e">
        <f>#REF!+AD121+AV121+BM121+CE121+CU121</f>
        <v>#REF!</v>
      </c>
      <c r="HH121" s="1">
        <f>O121+AF121+AX121+BO121</f>
        <v>0</v>
      </c>
      <c r="HN121" s="27" t="e">
        <f>#REF!+AL121+BC121+BU121+CK121+DA121+DQ121+EG121</f>
        <v>#REF!</v>
      </c>
    </row>
    <row r="122" spans="214:222" x14ac:dyDescent="0.2">
      <c r="HF122" s="27" t="e">
        <f>#REF!+AD122+AV122+BM122+CE122+CU122</f>
        <v>#REF!</v>
      </c>
      <c r="HH122" s="1">
        <f>O122+AF122+AX122+BO122</f>
        <v>0</v>
      </c>
      <c r="HN122" s="27" t="e">
        <f>#REF!+AL122+BC122+BU122+CK122+DA122+DQ122+EG122</f>
        <v>#REF!</v>
      </c>
    </row>
    <row r="123" spans="214:222" x14ac:dyDescent="0.2">
      <c r="HF123" s="27" t="e">
        <f>#REF!+AD123+AV123+BM123+CE123+CU123</f>
        <v>#REF!</v>
      </c>
      <c r="HH123" s="1">
        <f>O123+AF123+AX123+BO123</f>
        <v>0</v>
      </c>
      <c r="HN123" s="27" t="e">
        <f>#REF!+AL123+BC123+BU123+CK123+DA123+DQ123+EG123</f>
        <v>#REF!</v>
      </c>
    </row>
    <row r="124" spans="214:222" x14ac:dyDescent="0.2">
      <c r="HF124" s="27" t="e">
        <f>#REF!+AD124+AV124+BM124+CE124+CU124</f>
        <v>#REF!</v>
      </c>
      <c r="HH124" s="1">
        <f>O124+AF124+AX124+BO124</f>
        <v>0</v>
      </c>
      <c r="HN124" s="27" t="e">
        <f>#REF!+AL124+BC124+BU124+CK124+DA124+DQ124+EG124</f>
        <v>#REF!</v>
      </c>
    </row>
    <row r="126" spans="214:222" x14ac:dyDescent="0.2">
      <c r="HF126" s="27" t="e">
        <f>#REF!+AD126+AV126+BM126+CE126+CU126</f>
        <v>#REF!</v>
      </c>
      <c r="HH126" s="1">
        <f>O126+AF126+AX126+BO126</f>
        <v>0</v>
      </c>
      <c r="HN126" s="27" t="e">
        <f>#REF!+AL126+BC126+BU126+CK126+DA126+DQ126+EG126</f>
        <v>#REF!</v>
      </c>
    </row>
    <row r="127" spans="214:222" x14ac:dyDescent="0.2">
      <c r="HF127" s="27" t="e">
        <f>#REF!+AD127+AV127+BM127+CE127+CU127</f>
        <v>#REF!</v>
      </c>
      <c r="HH127" s="1">
        <f>O127+AF127+AX127+BO127</f>
        <v>0</v>
      </c>
      <c r="HN127" s="27" t="e">
        <f>#REF!+AL127+BC127+BU127+CK127+DA127+DQ127+EG127</f>
        <v>#REF!</v>
      </c>
    </row>
    <row r="128" spans="214:222" x14ac:dyDescent="0.2">
      <c r="HF128" s="27" t="e">
        <f>#REF!+AD128+AV128+BM128+CE128+CU128</f>
        <v>#REF!</v>
      </c>
      <c r="HH128" s="1">
        <f>O128+AF128+AX128+BO128</f>
        <v>0</v>
      </c>
      <c r="HN128" s="27" t="e">
        <f>#REF!+AL128+BC128+BU128+CK128+DA128+DQ128+EG128</f>
        <v>#REF!</v>
      </c>
    </row>
    <row r="129" spans="214:222" x14ac:dyDescent="0.2">
      <c r="HF129" s="27" t="e">
        <f>#REF!+AD129+AV129+BM129+CE129+CU129</f>
        <v>#REF!</v>
      </c>
      <c r="HH129" s="1">
        <f>O129+AF129+AX129+BO129</f>
        <v>0</v>
      </c>
      <c r="HN129" s="27" t="e">
        <f>#REF!+AL129+BC129+BU129+CK129+DA129+DQ129+EG129</f>
        <v>#REF!</v>
      </c>
    </row>
    <row r="130" spans="214:222" x14ac:dyDescent="0.2">
      <c r="HF130" s="27" t="e">
        <f>#REF!+AD130+AV130+BM130+CE130+CU130</f>
        <v>#REF!</v>
      </c>
      <c r="HH130" s="1">
        <f>O130+AF130+AX130+BO130</f>
        <v>0</v>
      </c>
      <c r="HN130" s="27" t="e">
        <f>#REF!+AL130+BC130+BU130+CK130+DA130+DQ130+EG130</f>
        <v>#REF!</v>
      </c>
    </row>
    <row r="131" spans="214:222" x14ac:dyDescent="0.2">
      <c r="HF131" s="27" t="e">
        <f>#REF!+AD131+AV131+BM131+CE131+CU131</f>
        <v>#REF!</v>
      </c>
      <c r="HH131" s="1">
        <f>O131+AF131+AX131+BO131</f>
        <v>0</v>
      </c>
      <c r="HN131" s="27" t="e">
        <f>#REF!+AL131+BC131+BU131+CK131+DA131+DQ131+EG131</f>
        <v>#REF!</v>
      </c>
    </row>
    <row r="132" spans="214:222" x14ac:dyDescent="0.2">
      <c r="HF132" s="27" t="e">
        <f>#REF!+AD132+AV132+BM132+CE132+CU132</f>
        <v>#REF!</v>
      </c>
      <c r="HN132" s="27" t="e">
        <f>#REF!+AL132+BC132+BU132+CK132+DA132+DQ132+EG132</f>
        <v>#REF!</v>
      </c>
    </row>
    <row r="133" spans="214:222" x14ac:dyDescent="0.2">
      <c r="HF133" s="1" t="e">
        <f>#REF!+AD133+AV133+BM133+CE133+CU133</f>
        <v>#REF!</v>
      </c>
      <c r="HH133" s="1">
        <f>O133+AF133+AX133+BO133</f>
        <v>0</v>
      </c>
    </row>
    <row r="138" spans="214:222" x14ac:dyDescent="0.2">
      <c r="HF138" s="1">
        <f>ROUND(HF36+HF90+HF134,2)</f>
        <v>0</v>
      </c>
    </row>
  </sheetData>
  <pageMargins left="1.3779527559055118" right="0.11811023622047245" top="0.70866141732283472" bottom="0.15748031496062992" header="0.27559055118110237" footer="0.23622047244094491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BALANÇO2020</vt:lpstr>
      <vt:lpstr>BALANÇO2020!Area_de_impressao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cp:lastPrinted>2020-08-03T18:50:59Z</cp:lastPrinted>
  <dcterms:created xsi:type="dcterms:W3CDTF">2020-08-03T18:49:36Z</dcterms:created>
  <dcterms:modified xsi:type="dcterms:W3CDTF">2020-08-03T18:51:29Z</dcterms:modified>
</cp:coreProperties>
</file>