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Financeiro\Contabilidade\2020\Relatórios\03.2020\Site\"/>
    </mc:Choice>
  </mc:AlternateContent>
  <xr:revisionPtr revIDLastSave="0" documentId="13_ncr:1_{4EA754BA-1311-48CC-B256-0A54A6C9AF94}" xr6:coauthVersionLast="45" xr6:coauthVersionMax="45" xr10:uidLastSave="{00000000-0000-0000-0000-000000000000}"/>
  <bookViews>
    <workbookView xWindow="-120" yWindow="-120" windowWidth="20730" windowHeight="11160" xr2:uid="{B8489C1B-B454-4A10-B9FA-19BE028D9373}"/>
  </bookViews>
  <sheets>
    <sheet name="BALANÇO2020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Order1" hidden="1">255</definedName>
    <definedName name="_Order2" hidden="1">255</definedName>
    <definedName name="ActvFC_USD">#REF!</definedName>
    <definedName name="_xlnm.Print_Area" localSheetId="0">BALANÇO2020!$A$1:$U$86</definedName>
    <definedName name="Assets" hidden="1">{#N/A,#N/A,FALSE,"capa";#N/A,#N/A,FALSE,"capa 2";#N/A,#N/A,FALSE,"BS";#N/A,#N/A,FALSE,"P &amp; L";#N/A,#N/A,FALSE,"DMPL";#N/A,#N/A,FALSE,"Doar";#N/A,#N/A,FALSE,"Translation";#N/A,#N/A,FALSE,"R$";#N/A,#N/A,FALSE,"US$"}</definedName>
    <definedName name="aumentoemprestimo">[2]Empréstimo!$C$5</definedName>
    <definedName name="aumentoemprestimodolar">[2]Empréstimo!$C$12</definedName>
    <definedName name="_xlnm.Database">#REF!</definedName>
    <definedName name="BuiltIn_AutoFilter___3">[3]EMABERTO!#REF!</definedName>
    <definedName name="Comparativo" hidden="1">{#N/A,#N/A,FALSE,"Capas";#N/A,#N/A,FALSE,"BS";#N/A,#N/A,FALSE,"DMPL";#N/A,#N/A,FALSE,"Doar";#N/A,#N/A,FALSE,"Translation";#N/A,#N/A,FALSE,"R$";#N/A,#N/A,FALSE,"US$"}</definedName>
    <definedName name="Comparison">#REF!</definedName>
    <definedName name="Cópia_de_ARTICLE">#REF!</definedName>
    <definedName name="curr_period">[4]Details!$E$53</definedName>
    <definedName name="Currency">[4]Details!$B$11</definedName>
    <definedName name="CurrRange">[5]Currency!$A$3:$C$69</definedName>
    <definedName name="CurrSelect">[5]Currency!$C$71</definedName>
    <definedName name="Data_check">#REF!</definedName>
    <definedName name="depreciação">'[2]R$ TOTAL'!$Q$72</definedName>
    <definedName name="depreciaçãodolar">'[2]US$ TOTAL'!$Q$72</definedName>
    <definedName name="Division">[4]Details!$B$6</definedName>
    <definedName name="dol">#REF!</definedName>
    <definedName name="Excel_BuiltIn_Print_Area_0">#REF!</definedName>
    <definedName name="Excel_BuiltIn_Print_Titles_0">#REF!</definedName>
    <definedName name="fin_year">[4]Details!$G$53</definedName>
    <definedName name="FXRate">#REF!</definedName>
    <definedName name="juremprestimo">[2]Empréstimo!$C$6</definedName>
    <definedName name="Markets">#REF!</definedName>
    <definedName name="Month_Forecast_US">#REF!</definedName>
    <definedName name="month_no">#REF!</definedName>
    <definedName name="Novab">#REF!</definedName>
    <definedName name="Novac">#REF!</definedName>
    <definedName name="opopop" hidden="1">{#N/A,#N/A,TRUE,"index";#N/A,#N/A,TRUE,"Summary";#N/A,#N/A,TRUE,"Continuing Business";#N/A,#N/A,TRUE,"Disposals";#N/A,#N/A,TRUE,"Acquisitions";#N/A,#N/A,TRUE,"Actual &amp; Plan Reconciliation"}</definedName>
    <definedName name="period">#REF!</definedName>
    <definedName name="Phased_Home_US">'[6]JWR 5 Ext'!#REF!</definedName>
    <definedName name="PLT_Truck">#REF!</definedName>
    <definedName name="PRINT_TITLES_MI">#REF!</definedName>
    <definedName name="Release_no">[7]Details!#REF!</definedName>
    <definedName name="sa" hidden="1">{#N/A,#N/A,FALSE,"capa";#N/A,#N/A,FALSE,"capa 2";#N/A,#N/A,FALSE,"BS";#N/A,#N/A,FALSE,"P &amp; L";#N/A,#N/A,FALSE,"DMPL";#N/A,#N/A,FALSE,"Doar";#N/A,#N/A,FALSE,"Translation";#N/A,#N/A,FALSE,"R$";#N/A,#N/A,FALSE,"US$"}</definedName>
    <definedName name="sales_ico_country_uk">#REF!</definedName>
    <definedName name="Sales_ico_country_US">#REF!</definedName>
    <definedName name="Sales_Ico_UK">#REF!</definedName>
    <definedName name="Sales_ico_US">#REF!</definedName>
    <definedName name="SALES_SUPPLEMENT_US">'[6]JWR 3 Ext'!#REF!</definedName>
    <definedName name="Scale">[4]Details!$B$12</definedName>
    <definedName name="sch_p06a">'[8]PRP pack'!#REF!</definedName>
    <definedName name="sch_p06b">'[8]PRP pack'!#REF!</definedName>
    <definedName name="sch_p12">#REF!</definedName>
    <definedName name="subdiv">[4]Details!$B$7</definedName>
    <definedName name="title">[4]Details!$B$2</definedName>
    <definedName name="unit_code">[4]Details!$B$9</definedName>
    <definedName name="unit_name">[4]Details!$B$8</definedName>
    <definedName name="Validations">#REF!</definedName>
    <definedName name="vcemprestimo">[2]Empréstimo!$F$8</definedName>
    <definedName name="Version">[4]Details!$B$18</definedName>
    <definedName name="wrn.american._.risk._.97." hidden="1">{#N/A,#N/A,FALSE,"capa";#N/A,#N/A,FALSE,"capa 2";#N/A,#N/A,FALSE,"BS";#N/A,#N/A,FALSE,"P &amp; L";#N/A,#N/A,FALSE,"DMPL";#N/A,#N/A,FALSE,"Doar";#N/A,#N/A,FALSE,"Translation";#N/A,#N/A,FALSE,"R$";#N/A,#N/A,FALSE,"US$"}</definedName>
    <definedName name="wrn.bal898." hidden="1">{#N/A,#N/A,FALSE,"BALANÇO";#N/A,#N/A,FALSE,"RESULT";#N/A,#N/A,FALSE,"DMPL";#N/A,#N/A,FALSE,"DOAR";#N/A,#N/A,FALSE,"capas"}</definedName>
    <definedName name="wrn.Brafs97." hidden="1">{#N/A,#N/A,FALSE,"Capas";#N/A,#N/A,FALSE,"BS";#N/A,#N/A,FALSE,"P &amp; L";#N/A,#N/A,FALSE,"DMPL";#N/A,#N/A,FALSE,"Doar";#N/A,#N/A,FALSE,"Translation";#N/A,#N/A,FALSE,"R$";#N/A,#N/A,FALSE,"US$";#N/A,#N/A,FALSE,"Marketable"}</definedName>
    <definedName name="wrn.fihi." hidden="1">{"FLASH",#N/A,TRUE,"LOCAL CCY"}</definedName>
    <definedName name="wrn.FLASHP." hidden="1">{"FLASH",#N/A,TRUE,"LOCAL CCY"}</definedName>
    <definedName name="wrn.FS1198.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S97." hidden="1">{#N/A,#N/A,FALSE,"Capa";#N/A,#N/A,FALSE,"Balance";#N/A,#N/A,FALSE,"P&amp; L";#N/A,#N/A,FALSE,"DMPL";#N/A,#N/A,FALSE,"DOAR";#N/A,#N/A,FALSE,"G &amp; L";#N/A,#N/A,FALSE,"P&amp;L R$";#N/A,#N/A,FALSE,"P&amp;L US";#N/A,#N/A,FALSE,"Custo R$";#N/A,#N/A,FALSE,"Custo US$"}</definedName>
    <definedName name="wrn.Johnson." hidden="1">{#N/A,#N/A,FALSE,"CAPAS";#N/A,#N/A,FALSE,"Assets";#N/A,#N/A,FALSE,"Lialibilites";#N/A,#N/A,FALSE,"P&amp;L";#N/A,#N/A,FALSE,"DMPL";#N/A,#N/A,FALSE,"DOAR";#N/A,#N/A,FALSE,"G &amp; L";#N/A,#N/A,FALSE,"P&amp;L R$";#N/A,#N/A,FALSE,"P&amp;L US"}</definedName>
    <definedName name="wrn.REPORT." hidden="1">{#N/A,#N/A,TRUE,"index";#N/A,#N/A,TRUE,"Summary";#N/A,#N/A,TRUE,"Continuing Business";#N/A,#N/A,TRUE,"Disposals";#N/A,#N/A,TRUE,"Acquisitions";#N/A,#N/A,TRUE,"Actual &amp; Plan Reconciliation"}</definedName>
    <definedName name="wrn.sbafs97." hidden="1">{#N/A,#N/A,FALSE,"Capas";#N/A,#N/A,FALSE,"BS";#N/A,#N/A,FALSE,"P &amp; L";#N/A,#N/A,FALSE,"DMPL";#N/A,#N/A,FALSE,"Doar";#N/A,#N/A,FALSE,"Translation";#N/A,#N/A,FALSE,"R$";#N/A,#N/A,FALSE,"US$"}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83" i="1" l="1"/>
  <c r="S82" i="1"/>
  <c r="S81" i="1"/>
  <c r="S80" i="1"/>
  <c r="Q84" i="1"/>
  <c r="O84" i="1"/>
  <c r="M84" i="1"/>
  <c r="K84" i="1"/>
  <c r="I84" i="1"/>
  <c r="G84" i="1"/>
  <c r="E84" i="1"/>
  <c r="S79" i="1"/>
  <c r="S75" i="1"/>
  <c r="S74" i="1"/>
  <c r="S73" i="1"/>
  <c r="S72" i="1"/>
  <c r="Q76" i="1"/>
  <c r="O76" i="1"/>
  <c r="M76" i="1"/>
  <c r="K76" i="1"/>
  <c r="I76" i="1"/>
  <c r="G76" i="1"/>
  <c r="E76" i="1"/>
  <c r="C76" i="1"/>
  <c r="S67" i="1"/>
  <c r="S66" i="1"/>
  <c r="S65" i="1"/>
  <c r="K68" i="1"/>
  <c r="S62" i="1"/>
  <c r="S61" i="1"/>
  <c r="S60" i="1"/>
  <c r="I68" i="1"/>
  <c r="S59" i="1"/>
  <c r="Q68" i="1"/>
  <c r="O68" i="1"/>
  <c r="S58" i="1"/>
  <c r="G68" i="1"/>
  <c r="E68" i="1"/>
  <c r="C68" i="1"/>
  <c r="S51" i="1"/>
  <c r="Q52" i="1"/>
  <c r="O52" i="1"/>
  <c r="M52" i="1"/>
  <c r="K52" i="1"/>
  <c r="I52" i="1"/>
  <c r="G52" i="1"/>
  <c r="E52" i="1"/>
  <c r="C52" i="1"/>
  <c r="S46" i="1"/>
  <c r="S44" i="1"/>
  <c r="S43" i="1"/>
  <c r="S42" i="1"/>
  <c r="S41" i="1"/>
  <c r="O47" i="1"/>
  <c r="M47" i="1"/>
  <c r="K47" i="1"/>
  <c r="S40" i="1"/>
  <c r="S39" i="1"/>
  <c r="Q47" i="1"/>
  <c r="I47" i="1"/>
  <c r="G47" i="1"/>
  <c r="E47" i="1"/>
  <c r="C47" i="1"/>
  <c r="K34" i="1"/>
  <c r="I34" i="1"/>
  <c r="G34" i="1"/>
  <c r="S33" i="1"/>
  <c r="S32" i="1"/>
  <c r="Q34" i="1"/>
  <c r="O34" i="1"/>
  <c r="M34" i="1"/>
  <c r="E34" i="1"/>
  <c r="S31" i="1"/>
  <c r="S25" i="1"/>
  <c r="S24" i="1"/>
  <c r="S23" i="1"/>
  <c r="S22" i="1"/>
  <c r="S21" i="1"/>
  <c r="S20" i="1"/>
  <c r="S19" i="1"/>
  <c r="S18" i="1"/>
  <c r="O27" i="1"/>
  <c r="S16" i="1"/>
  <c r="S15" i="1"/>
  <c r="S14" i="1"/>
  <c r="I27" i="1"/>
  <c r="S13" i="1"/>
  <c r="Q27" i="1"/>
  <c r="E27" i="1"/>
  <c r="C27" i="1"/>
  <c r="S11" i="1"/>
  <c r="K27" i="1"/>
  <c r="G27" i="1"/>
  <c r="G54" i="1" l="1"/>
  <c r="G86" i="1"/>
  <c r="O86" i="1"/>
  <c r="Q86" i="1"/>
  <c r="S34" i="1"/>
  <c r="K86" i="1"/>
  <c r="I54" i="1"/>
  <c r="O54" i="1"/>
  <c r="I86" i="1"/>
  <c r="K54" i="1"/>
  <c r="E54" i="1"/>
  <c r="S84" i="1"/>
  <c r="E86" i="1"/>
  <c r="Q54" i="1"/>
  <c r="S63" i="1"/>
  <c r="C34" i="1"/>
  <c r="C54" i="1" s="1"/>
  <c r="S64" i="1"/>
  <c r="M68" i="1"/>
  <c r="M86" i="1" s="1"/>
  <c r="M27" i="1"/>
  <c r="M54" i="1" s="1"/>
  <c r="C84" i="1"/>
  <c r="C86" i="1" s="1"/>
  <c r="S38" i="1"/>
  <c r="S50" i="1"/>
  <c r="S71" i="1"/>
  <c r="S12" i="1"/>
  <c r="S26" i="1"/>
  <c r="S17" i="1"/>
  <c r="S27" i="1" l="1"/>
  <c r="S68" i="1"/>
  <c r="S76" i="1"/>
  <c r="S52" i="1"/>
  <c r="S45" i="1"/>
  <c r="S86" i="1" l="1"/>
  <c r="S47" i="1"/>
  <c r="S54" i="1" s="1"/>
</calcChain>
</file>

<file path=xl/sharedStrings.xml><?xml version="1.0" encoding="utf-8"?>
<sst xmlns="http://schemas.openxmlformats.org/spreadsheetml/2006/main" count="75" uniqueCount="71">
  <si>
    <t>Associação Pinacoteca Arte e Cultura - APAC</t>
  </si>
  <si>
    <t>CNPJ - 96.290.846/0001-82</t>
  </si>
  <si>
    <t>Balanço Patrimonial - Consolidado</t>
  </si>
  <si>
    <t>Em 31 de março de 2020 e 31 de dezembro de 2019</t>
  </si>
  <si>
    <t>Em reais</t>
  </si>
  <si>
    <t>ADM</t>
  </si>
  <si>
    <t>FUNDO PATRONOS</t>
  </si>
  <si>
    <t>Gestão 01/2018</t>
  </si>
  <si>
    <t>PRONAC PA19</t>
  </si>
  <si>
    <t>PRONAC PA20</t>
  </si>
  <si>
    <t>PRONAC PINA CONT</t>
  </si>
  <si>
    <t>PROAC PA2019</t>
  </si>
  <si>
    <t>PINA CONT.</t>
  </si>
  <si>
    <t>Consolidado 31/03/2020</t>
  </si>
  <si>
    <t>Consolidado 31/12/2019</t>
  </si>
  <si>
    <t>Ativo</t>
  </si>
  <si>
    <t>Circulante:</t>
  </si>
  <si>
    <t xml:space="preserve">Caixa e bancos </t>
  </si>
  <si>
    <t>Caixa e bancos - Pina Contemp. Livre</t>
  </si>
  <si>
    <t>Caixa e bancos - Pinaball</t>
  </si>
  <si>
    <t>Aplicações financeiras</t>
  </si>
  <si>
    <t>Aplicações financeiras - Patrocínio OSGEMEOS</t>
  </si>
  <si>
    <t>Aplicações financeiras - Patrocinio sem incentivo</t>
  </si>
  <si>
    <t xml:space="preserve">Contas a receber </t>
  </si>
  <si>
    <t>Contas a receber - governamental</t>
  </si>
  <si>
    <t>Adiantamentos</t>
  </si>
  <si>
    <t>Impostos a recuperar</t>
  </si>
  <si>
    <t>Obras de arte</t>
  </si>
  <si>
    <t>Provisão para doação ao acervo do Estado</t>
  </si>
  <si>
    <t>Estoques</t>
  </si>
  <si>
    <t xml:space="preserve">Provisão para perdas de estoques </t>
  </si>
  <si>
    <t>Despesas antecipadas</t>
  </si>
  <si>
    <t>Outros créditos a receber</t>
  </si>
  <si>
    <t>Não circulante:</t>
  </si>
  <si>
    <t>Realizável a longo prazo</t>
  </si>
  <si>
    <t>Depositos judiciais</t>
  </si>
  <si>
    <t>Investimentos</t>
  </si>
  <si>
    <t>Imobilizado</t>
  </si>
  <si>
    <t>Móveis e utensílios</t>
  </si>
  <si>
    <t>Máquinas e equipamentos</t>
  </si>
  <si>
    <t>Instalações, benfeitorias em edifícios de terceiros</t>
  </si>
  <si>
    <t>Equipamentos de informática</t>
  </si>
  <si>
    <t>Acessórios telefônicos</t>
  </si>
  <si>
    <t>Equipamentos fotográficos</t>
  </si>
  <si>
    <t>Benfeitoria em móveis de terceiros</t>
  </si>
  <si>
    <t>( - ) Depreciações acumuladas</t>
  </si>
  <si>
    <t>Intangível</t>
  </si>
  <si>
    <t>Direito de uso de software</t>
  </si>
  <si>
    <t>( - ) Amortizações acumuladas</t>
  </si>
  <si>
    <t>Passivo</t>
  </si>
  <si>
    <t>Fornecedores e contas a pagar</t>
  </si>
  <si>
    <t>Encargos sociais a pagar</t>
  </si>
  <si>
    <t>Impostos a pagar</t>
  </si>
  <si>
    <t>Salários a pagar</t>
  </si>
  <si>
    <t xml:space="preserve">Provisão para 13º salário, férias e encargos sociais </t>
  </si>
  <si>
    <t>Empréstimos e financiamentos</t>
  </si>
  <si>
    <t>Recursos do contrato de gestão</t>
  </si>
  <si>
    <t>Créditos de projetos a incorrer</t>
  </si>
  <si>
    <t>Total projetos realizados</t>
  </si>
  <si>
    <t>Projetos a realizar com/sem incentivo</t>
  </si>
  <si>
    <t>Não circulante</t>
  </si>
  <si>
    <t>Provisão para contigências</t>
  </si>
  <si>
    <t>Doações e subvenções a apropriar</t>
  </si>
  <si>
    <t>Fundo para contingências</t>
  </si>
  <si>
    <t>Fundo de reserva com restrição</t>
  </si>
  <si>
    <t>Patrimônio social:</t>
  </si>
  <si>
    <t>Patrimonio Social</t>
  </si>
  <si>
    <t>Fundo de reserva</t>
  </si>
  <si>
    <t>Fundo especial</t>
  </si>
  <si>
    <t>Superávit (déficit) dos exercícios</t>
  </si>
  <si>
    <t>Doações de imobilizado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</si>
</sst>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sz val="8"/>
      <name val="Courier New"/>
      <family val="3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/>
    <xf numFmtId="164" fontId="1" fillId="0" borderId="0" xfId="1" applyFont="1" applyFill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1" fillId="0" borderId="1" xfId="0" applyFont="1" applyBorder="1"/>
    <xf numFmtId="0" fontId="1" fillId="2" borderId="1" xfId="0" applyFont="1" applyFill="1" applyBorder="1"/>
    <xf numFmtId="1" fontId="1" fillId="0" borderId="0" xfId="1" applyNumberFormat="1" applyFont="1" applyFill="1" applyBorder="1" applyAlignment="1">
      <alignment horizontal="center"/>
    </xf>
    <xf numFmtId="1" fontId="1" fillId="0" borderId="0" xfId="0" applyNumberFormat="1" applyFont="1"/>
    <xf numFmtId="14" fontId="3" fillId="0" borderId="0" xfId="0" applyNumberFormat="1" applyFont="1" applyAlignment="1">
      <alignment horizontal="right"/>
    </xf>
    <xf numFmtId="164" fontId="1" fillId="0" borderId="0" xfId="1" applyFont="1" applyFill="1" applyBorder="1"/>
    <xf numFmtId="0" fontId="3" fillId="0" borderId="0" xfId="0" applyFont="1" applyAlignment="1">
      <alignment horizontal="right"/>
    </xf>
    <xf numFmtId="164" fontId="3" fillId="0" borderId="1" xfId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3" fillId="0" borderId="1" xfId="1" applyFont="1" applyFill="1" applyBorder="1" applyAlignment="1">
      <alignment horizontal="center" vertical="center" wrapText="1"/>
    </xf>
    <xf numFmtId="164" fontId="3" fillId="0" borderId="0" xfId="1" applyFont="1" applyFill="1" applyBorder="1" applyAlignment="1">
      <alignment horizontal="center" vertical="center" wrapText="1"/>
    </xf>
    <xf numFmtId="164" fontId="3" fillId="0" borderId="0" xfId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3" fillId="0" borderId="0" xfId="0" applyFont="1" applyAlignment="1">
      <alignment horizontal="left" indent="1"/>
    </xf>
    <xf numFmtId="0" fontId="1" fillId="0" borderId="0" xfId="0" applyFont="1" applyAlignment="1">
      <alignment horizontal="left" indent="3"/>
    </xf>
    <xf numFmtId="39" fontId="1" fillId="0" borderId="0" xfId="0" applyNumberFormat="1" applyFont="1"/>
    <xf numFmtId="164" fontId="1" fillId="2" borderId="0" xfId="1" applyFont="1" applyFill="1"/>
    <xf numFmtId="0" fontId="1" fillId="0" borderId="0" xfId="0" applyFont="1" applyAlignment="1">
      <alignment horizontal="left" indent="1"/>
    </xf>
    <xf numFmtId="164" fontId="1" fillId="0" borderId="2" xfId="1" applyFont="1" applyFill="1" applyBorder="1"/>
    <xf numFmtId="164" fontId="1" fillId="2" borderId="2" xfId="1" applyFont="1" applyFill="1" applyBorder="1"/>
    <xf numFmtId="39" fontId="1" fillId="2" borderId="0" xfId="0" applyNumberFormat="1" applyFont="1" applyFill="1"/>
    <xf numFmtId="0" fontId="1" fillId="0" borderId="0" xfId="0" applyFont="1" applyAlignment="1">
      <alignment horizontal="left" indent="2"/>
    </xf>
    <xf numFmtId="0" fontId="1" fillId="0" borderId="0" xfId="2" applyFont="1" applyFill="1" applyAlignment="1">
      <alignment horizontal="left" indent="3"/>
    </xf>
    <xf numFmtId="164" fontId="1" fillId="2" borderId="3" xfId="1" applyFont="1" applyFill="1" applyBorder="1"/>
    <xf numFmtId="164" fontId="1" fillId="0" borderId="3" xfId="1" applyFont="1" applyFill="1" applyBorder="1"/>
    <xf numFmtId="164" fontId="1" fillId="0" borderId="4" xfId="1" applyFont="1" applyFill="1" applyBorder="1"/>
    <xf numFmtId="164" fontId="1" fillId="2" borderId="4" xfId="1" applyFont="1" applyFill="1" applyBorder="1"/>
    <xf numFmtId="164" fontId="7" fillId="0" borderId="0" xfId="1" applyFont="1" applyAlignment="1">
      <alignment horizontal="left"/>
    </xf>
    <xf numFmtId="4" fontId="0" fillId="0" borderId="0" xfId="0" applyNumberFormat="1" applyAlignment="1">
      <alignment horizontal="left"/>
    </xf>
    <xf numFmtId="164" fontId="1" fillId="2" borderId="0" xfId="1" applyFont="1" applyFill="1" applyBorder="1"/>
    <xf numFmtId="164" fontId="1" fillId="0" borderId="0" xfId="1"/>
    <xf numFmtId="0" fontId="9" fillId="0" borderId="0" xfId="0" applyFont="1"/>
    <xf numFmtId="0" fontId="8" fillId="0" borderId="0" xfId="0" applyFont="1"/>
    <xf numFmtId="164" fontId="8" fillId="0" borderId="0" xfId="1" applyFont="1" applyFill="1"/>
  </cellXfs>
  <cellStyles count="4">
    <cellStyle name="Normal" xfId="0" builtinId="0"/>
    <cellStyle name="Normal 12" xfId="3" xr:uid="{44CB9DA6-00F3-410C-B4CD-EC730E6CEA12}"/>
    <cellStyle name="Normal_Plan1" xfId="2" xr:uid="{24A7949E-C384-4FF6-BD37-4376D0E563C4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71439</xdr:colOff>
      <xdr:row>0</xdr:row>
      <xdr:rowOff>39612</xdr:rowOff>
    </xdr:from>
    <xdr:to>
      <xdr:col>0</xdr:col>
      <xdr:colOff>1523999</xdr:colOff>
      <xdr:row>5</xdr:row>
      <xdr:rowOff>4698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EC9AE11-6616-4036-A836-A0D71293B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89" y="39612"/>
          <a:ext cx="1452560" cy="81281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iro/Contabilidade/2020/Relat&#243;rios/03.2020/Demonstrativo%20Fin%20Mar&#231;o%202020%20-%20bas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90.3\contabilidade\Ativos\Lawson\Contabil\2009\Relat&#243;rios\Centro%20de%20cust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CELSO.COMPAIR\Configura&#231;&#245;es%20locais\Temporary%20Internet%20Files\Content.IE5\37XBN1WS\Calculo_varia&#231;&#227;o_cambial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y%20Documents\IMIS_04_0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STEMAS\PUBLICO\Documents%20and%20Settings\CELSO.COMPAIR\Configura&#231;&#245;es%20locais\Temporary%20Internet%20Files\Content.IE5\RF5WHBA7\BANKRE~1%20COMPAIR%20DO%20BRAS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dows\TEMP\0000%20JWR%20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IMIS04%20PRP%20Proform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AS%20Reporting\IntraNet\InteractiveTemplates\5431%20MR03%20BSh%20Explosion%20by%20Un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ÇO2020"/>
      <sheetName val="DRE "/>
      <sheetName val="INDICES 352008"/>
      <sheetName val="INDICES"/>
      <sheetName val="DOAR"/>
      <sheetName val="DOAR 352008"/>
      <sheetName val="DOAR-NELD"/>
      <sheetName val="DFC"/>
      <sheetName val="DFC DIREITO"/>
      <sheetName val="032020"/>
      <sheetName val="DOAR032014CGA"/>
      <sheetName val="DOAR032020"/>
      <sheetName val="DOAR032014NELD"/>
      <sheetName val="Março"/>
      <sheetName val="AP-Total "/>
      <sheetName val="Resultado-Total"/>
      <sheetName val="Tabela Gerencial-DRE"/>
      <sheetName val="Gerencial-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al"/>
      <sheetName val="PlanoContas"/>
      <sheetName val="CentroCusto"/>
      <sheetName val="PlanoContasReais"/>
      <sheetName val="PlanoContasEuro"/>
      <sheetName val="CentroCustoReais"/>
      <sheetName val="CentroCustoEuro"/>
      <sheetName val="Capa"/>
      <sheetName val="Assets"/>
      <sheetName val="Liabilities"/>
      <sheetName val="SI"/>
      <sheetName val="11111 R$"/>
      <sheetName val="38396 R$"/>
      <sheetName val="89510 R$"/>
      <sheetName val="91820 R$"/>
      <sheetName val="91860 R$"/>
      <sheetName val="R$ TOTAL"/>
      <sheetName val="11111 US$"/>
      <sheetName val="38396 US$"/>
      <sheetName val="89510 US$"/>
      <sheetName val="91820 US$"/>
      <sheetName val="91860 US$"/>
      <sheetName val="US$ TOTAL"/>
      <sheetName val="DMPL"/>
      <sheetName val="DFC"/>
      <sheetName val="CTA"/>
      <sheetName val="personnel - 2"/>
      <sheetName val="Provisões"/>
      <sheetName val="LOANS"/>
      <sheetName val="DOAR"/>
      <sheetName val="Empréstimo"/>
      <sheetName val="Imobilizado"/>
      <sheetName val="CTA DF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72">
          <cell r="Q72">
            <v>-4264.49</v>
          </cell>
        </row>
      </sheetData>
      <sheetData sheetId="17"/>
      <sheetData sheetId="18"/>
      <sheetData sheetId="19"/>
      <sheetData sheetId="20"/>
      <sheetData sheetId="21"/>
      <sheetData sheetId="22">
        <row r="72">
          <cell r="Q72">
            <v>-1989.99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>
        <row r="5">
          <cell r="C5">
            <v>1108437.8999999999</v>
          </cell>
        </row>
        <row r="6">
          <cell r="C6">
            <v>143516.78</v>
          </cell>
        </row>
        <row r="8">
          <cell r="F8">
            <v>-1197207.1399999999</v>
          </cell>
        </row>
        <row r="12">
          <cell r="C12">
            <v>499970</v>
          </cell>
        </row>
      </sheetData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BERTO"/>
      <sheetName val="PAGAS"/>
      <sheetName val="camila"/>
      <sheetName val="03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nk"/>
      <sheetName val="Cover"/>
      <sheetName val="Contents"/>
      <sheetName val="PR_01"/>
      <sheetName val="PR_02"/>
      <sheetName val="PR_03"/>
      <sheetName val="PR_04"/>
      <sheetName val="PR_06"/>
      <sheetName val="PR_07"/>
      <sheetName val="PR_09"/>
      <sheetName val="PR_10"/>
      <sheetName val="PR_11"/>
      <sheetName val="PR_12"/>
      <sheetName val="PR_13"/>
      <sheetName val="PR_14"/>
      <sheetName val="PR_15"/>
      <sheetName val="PR_16"/>
      <sheetName val="PR_17"/>
      <sheetName val="INP_01"/>
      <sheetName val="INP_02"/>
      <sheetName val="INP_03"/>
      <sheetName val="INP_04"/>
      <sheetName val="INP_05"/>
      <sheetName val="INP_06"/>
      <sheetName val="INP_07"/>
      <sheetName val="INP_08"/>
      <sheetName val="INP_09"/>
      <sheetName val="INP_10"/>
      <sheetName val="INP_11"/>
      <sheetName val="INP_12"/>
      <sheetName val="INP_13"/>
      <sheetName val="INP_14"/>
      <sheetName val="INP_15"/>
      <sheetName val="INP_16"/>
      <sheetName val="INP_17"/>
      <sheetName val="INP_18"/>
      <sheetName val="INP_19"/>
      <sheetName val="INP_20"/>
      <sheetName val="INP_21"/>
      <sheetName val="INP_22"/>
      <sheetName val="INP_23"/>
      <sheetName val="INP_24"/>
      <sheetName val="INP_25"/>
      <sheetName val="INP_26"/>
      <sheetName val="INP_27"/>
      <sheetName val="INP_28"/>
      <sheetName val="INP_29"/>
      <sheetName val="INP_30"/>
      <sheetName val="INP_31"/>
      <sheetName val="INP_32"/>
      <sheetName val="INP_33"/>
      <sheetName val="INP_34"/>
      <sheetName val="INP_35"/>
      <sheetName val="INP_36"/>
      <sheetName val="INP_37"/>
      <sheetName val="INP_38"/>
      <sheetName val="INP_39"/>
      <sheetName val="INP_40"/>
      <sheetName val="INP_41"/>
      <sheetName val="INP_42"/>
      <sheetName val="INP_43"/>
      <sheetName val="INP_44"/>
      <sheetName val="Graphs"/>
      <sheetName val="Graphs_Input"/>
      <sheetName val="Exhaust"/>
      <sheetName val="dlg_mc_mes_box"/>
      <sheetName val="dlg_select"/>
      <sheetName val="dlg_imip_select"/>
      <sheetName val="Graph Details"/>
      <sheetName val="dlg_category"/>
      <sheetName val="Validations"/>
      <sheetName val="Extract"/>
      <sheetName val="Details"/>
      <sheetName val="Dlg_draft"/>
      <sheetName val="Dlg_Front"/>
      <sheetName val="Dlg_about_PRP"/>
      <sheetName val="dlg_company_details"/>
      <sheetName val="dlg_paper_type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 refreshError="1">
        <row r="2">
          <cell r="B2" t="str">
            <v>2000/2001 Invensys Management Information System</v>
          </cell>
        </row>
        <row r="6">
          <cell r="B6" t="str">
            <v>Division 1</v>
          </cell>
        </row>
        <row r="7">
          <cell r="B7" t="str">
            <v>Product Group 1 with long name</v>
          </cell>
        </row>
        <row r="8">
          <cell r="B8" t="str">
            <v>Spreadsheet Test Company</v>
          </cell>
        </row>
        <row r="9">
          <cell r="B9" t="str">
            <v>0000</v>
          </cell>
        </row>
        <row r="11">
          <cell r="B11" t="str">
            <v>USD</v>
          </cell>
        </row>
        <row r="12">
          <cell r="B12" t="str">
            <v>000</v>
          </cell>
        </row>
        <row r="18">
          <cell r="B18">
            <v>4</v>
          </cell>
        </row>
        <row r="53">
          <cell r="E53">
            <v>4</v>
          </cell>
          <cell r="G53" t="str">
            <v>2000</v>
          </cell>
        </row>
      </sheetData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cy"/>
      <sheetName val="Reconciliation"/>
      <sheetName val="Extract"/>
    </sheetNames>
    <sheetDataSet>
      <sheetData sheetId="0">
        <row r="3">
          <cell r="A3">
            <v>1</v>
          </cell>
          <cell r="B3" t="str">
            <v>Select code</v>
          </cell>
          <cell r="C3" t="str">
            <v>Currency name will appear here</v>
          </cell>
        </row>
        <row r="4">
          <cell r="A4">
            <v>2</v>
          </cell>
          <cell r="B4" t="str">
            <v>AED</v>
          </cell>
          <cell r="C4" t="str">
            <v>U A E Dirham</v>
          </cell>
        </row>
        <row r="5">
          <cell r="A5">
            <v>3</v>
          </cell>
          <cell r="B5" t="str">
            <v>ARS</v>
          </cell>
          <cell r="C5" t="str">
            <v>Argentinian Peso</v>
          </cell>
        </row>
        <row r="6">
          <cell r="A6">
            <v>4</v>
          </cell>
          <cell r="B6" t="str">
            <v>ATS</v>
          </cell>
          <cell r="C6" t="str">
            <v>Austrian Schillings</v>
          </cell>
        </row>
        <row r="7">
          <cell r="A7">
            <v>5</v>
          </cell>
          <cell r="B7" t="str">
            <v>AUD</v>
          </cell>
          <cell r="C7" t="str">
            <v>Australian Dollar</v>
          </cell>
        </row>
        <row r="8">
          <cell r="A8">
            <v>6</v>
          </cell>
          <cell r="B8" t="str">
            <v>BDT</v>
          </cell>
          <cell r="C8" t="str">
            <v>Bangladeshi Taka</v>
          </cell>
        </row>
        <row r="9">
          <cell r="A9">
            <v>7</v>
          </cell>
          <cell r="B9" t="str">
            <v>BEF</v>
          </cell>
          <cell r="C9" t="str">
            <v>Belgian Franc</v>
          </cell>
        </row>
        <row r="10">
          <cell r="A10">
            <v>8</v>
          </cell>
          <cell r="B10" t="str">
            <v>BGL</v>
          </cell>
          <cell r="C10" t="str">
            <v>Bulgarian Lev</v>
          </cell>
        </row>
        <row r="11">
          <cell r="A11">
            <v>9</v>
          </cell>
          <cell r="B11" t="str">
            <v>BHD</v>
          </cell>
          <cell r="C11" t="str">
            <v>Bahrainian Dinar</v>
          </cell>
        </row>
        <row r="12">
          <cell r="A12">
            <v>10</v>
          </cell>
          <cell r="B12" t="str">
            <v>BRL</v>
          </cell>
          <cell r="C12" t="str">
            <v>Brazilian Real</v>
          </cell>
        </row>
        <row r="13">
          <cell r="A13">
            <v>11</v>
          </cell>
          <cell r="B13" t="str">
            <v>CAD</v>
          </cell>
          <cell r="C13" t="str">
            <v>Canadian Dollar</v>
          </cell>
        </row>
        <row r="14">
          <cell r="A14">
            <v>12</v>
          </cell>
          <cell r="B14" t="str">
            <v>CHF</v>
          </cell>
          <cell r="C14" t="str">
            <v>Swiss Franc</v>
          </cell>
        </row>
        <row r="15">
          <cell r="A15">
            <v>13</v>
          </cell>
          <cell r="B15" t="str">
            <v>CLP</v>
          </cell>
          <cell r="C15" t="str">
            <v>Chilean Peso</v>
          </cell>
        </row>
        <row r="16">
          <cell r="A16">
            <v>14</v>
          </cell>
          <cell r="B16" t="str">
            <v>CNY</v>
          </cell>
          <cell r="C16" t="str">
            <v>China Yuan</v>
          </cell>
        </row>
        <row r="17">
          <cell r="A17">
            <v>15</v>
          </cell>
          <cell r="B17" t="str">
            <v>COP</v>
          </cell>
          <cell r="C17" t="str">
            <v>Colombian Peso</v>
          </cell>
        </row>
        <row r="18">
          <cell r="A18">
            <v>16</v>
          </cell>
          <cell r="B18" t="str">
            <v>CZK</v>
          </cell>
          <cell r="C18" t="str">
            <v>Czech Koruna</v>
          </cell>
        </row>
        <row r="19">
          <cell r="A19">
            <v>17</v>
          </cell>
          <cell r="B19" t="str">
            <v>DEM</v>
          </cell>
          <cell r="C19" t="str">
            <v>German Deutchmark</v>
          </cell>
        </row>
        <row r="20">
          <cell r="A20">
            <v>18</v>
          </cell>
          <cell r="B20" t="str">
            <v>DKK</v>
          </cell>
          <cell r="C20" t="str">
            <v>Danish Kroner</v>
          </cell>
        </row>
        <row r="21">
          <cell r="A21">
            <v>19</v>
          </cell>
          <cell r="B21" t="str">
            <v>ESP</v>
          </cell>
          <cell r="C21" t="str">
            <v>Spanish Peseta</v>
          </cell>
        </row>
        <row r="22">
          <cell r="A22">
            <v>20</v>
          </cell>
          <cell r="B22" t="str">
            <v>EUR</v>
          </cell>
          <cell r="C22" t="str">
            <v>European Euro</v>
          </cell>
        </row>
        <row r="23">
          <cell r="A23">
            <v>21</v>
          </cell>
          <cell r="B23" t="str">
            <v>FIM</v>
          </cell>
          <cell r="C23" t="str">
            <v>Finish Markka</v>
          </cell>
        </row>
        <row r="24">
          <cell r="A24">
            <v>22</v>
          </cell>
          <cell r="B24" t="str">
            <v>FRF</v>
          </cell>
          <cell r="C24" t="str">
            <v>French Franc</v>
          </cell>
        </row>
        <row r="25">
          <cell r="A25">
            <v>23</v>
          </cell>
          <cell r="B25" t="str">
            <v>GBP</v>
          </cell>
          <cell r="C25" t="str">
            <v>GB Pound</v>
          </cell>
        </row>
        <row r="26">
          <cell r="A26">
            <v>24</v>
          </cell>
          <cell r="B26" t="str">
            <v>GHC</v>
          </cell>
          <cell r="C26" t="str">
            <v>Ghanian Cedi</v>
          </cell>
        </row>
        <row r="27">
          <cell r="A27">
            <v>25</v>
          </cell>
          <cell r="B27" t="str">
            <v>GRD</v>
          </cell>
          <cell r="C27" t="str">
            <v>Greek Drachma</v>
          </cell>
        </row>
        <row r="28">
          <cell r="A28">
            <v>26</v>
          </cell>
          <cell r="B28" t="str">
            <v>HKD</v>
          </cell>
          <cell r="C28" t="str">
            <v>Hong Kong Dollar</v>
          </cell>
        </row>
        <row r="29">
          <cell r="A29">
            <v>27</v>
          </cell>
          <cell r="B29" t="str">
            <v>HUF</v>
          </cell>
          <cell r="C29" t="str">
            <v>Hungarian Forint</v>
          </cell>
        </row>
        <row r="30">
          <cell r="A30">
            <v>28</v>
          </cell>
          <cell r="B30" t="str">
            <v>IDR</v>
          </cell>
          <cell r="C30" t="str">
            <v>Indonesian Rupiah</v>
          </cell>
        </row>
        <row r="31">
          <cell r="A31">
            <v>29</v>
          </cell>
          <cell r="B31" t="str">
            <v>IEP</v>
          </cell>
          <cell r="C31" t="str">
            <v>Irish Punt</v>
          </cell>
        </row>
        <row r="32">
          <cell r="A32">
            <v>30</v>
          </cell>
          <cell r="B32" t="str">
            <v>ILS</v>
          </cell>
          <cell r="C32" t="str">
            <v>Israeli Shekel</v>
          </cell>
        </row>
        <row r="33">
          <cell r="A33">
            <v>31</v>
          </cell>
          <cell r="B33" t="str">
            <v>INR</v>
          </cell>
          <cell r="C33" t="str">
            <v>Indian Rupee</v>
          </cell>
        </row>
        <row r="34">
          <cell r="A34">
            <v>32</v>
          </cell>
          <cell r="B34" t="str">
            <v>ITL</v>
          </cell>
          <cell r="C34" t="str">
            <v>Italian Lira</v>
          </cell>
        </row>
        <row r="35">
          <cell r="A35">
            <v>33</v>
          </cell>
          <cell r="B35" t="str">
            <v>JPY</v>
          </cell>
          <cell r="C35" t="str">
            <v>Japanese Yen</v>
          </cell>
        </row>
        <row r="36">
          <cell r="A36">
            <v>34</v>
          </cell>
          <cell r="B36" t="str">
            <v>KES</v>
          </cell>
          <cell r="C36" t="str">
            <v>Kenyan Pound</v>
          </cell>
        </row>
        <row r="37">
          <cell r="A37">
            <v>35</v>
          </cell>
          <cell r="B37" t="str">
            <v>KRW</v>
          </cell>
          <cell r="C37" t="str">
            <v>South Korean Won</v>
          </cell>
        </row>
        <row r="38">
          <cell r="A38">
            <v>36</v>
          </cell>
          <cell r="B38" t="str">
            <v>KWD</v>
          </cell>
          <cell r="C38" t="str">
            <v>Kuwaiti Dinar</v>
          </cell>
        </row>
        <row r="39">
          <cell r="A39">
            <v>37</v>
          </cell>
          <cell r="B39" t="str">
            <v>LUF</v>
          </cell>
          <cell r="C39" t="str">
            <v>Luxembourg Franc</v>
          </cell>
        </row>
        <row r="40">
          <cell r="A40">
            <v>38</v>
          </cell>
          <cell r="B40" t="str">
            <v>MAD</v>
          </cell>
          <cell r="C40" t="str">
            <v>Morocco Dirham</v>
          </cell>
        </row>
        <row r="41">
          <cell r="A41">
            <v>39</v>
          </cell>
          <cell r="B41" t="str">
            <v>MTL</v>
          </cell>
          <cell r="C41" t="str">
            <v>Maltese Lira</v>
          </cell>
        </row>
        <row r="42">
          <cell r="A42">
            <v>40</v>
          </cell>
          <cell r="B42" t="str">
            <v>MXN</v>
          </cell>
          <cell r="C42" t="str">
            <v>Mexican Peso</v>
          </cell>
        </row>
        <row r="43">
          <cell r="A43">
            <v>41</v>
          </cell>
          <cell r="B43" t="str">
            <v>MYR</v>
          </cell>
          <cell r="C43" t="str">
            <v>Malaysian Ringgit</v>
          </cell>
        </row>
        <row r="44">
          <cell r="A44">
            <v>42</v>
          </cell>
          <cell r="B44" t="str">
            <v>NGN</v>
          </cell>
          <cell r="C44" t="str">
            <v>Nigerian Niara</v>
          </cell>
        </row>
        <row r="45">
          <cell r="A45">
            <v>43</v>
          </cell>
          <cell r="B45" t="str">
            <v>NLG</v>
          </cell>
          <cell r="C45" t="str">
            <v>Dutch Guilder</v>
          </cell>
        </row>
        <row r="46">
          <cell r="A46">
            <v>44</v>
          </cell>
          <cell r="B46" t="str">
            <v>NOK</v>
          </cell>
          <cell r="C46" t="str">
            <v>Norwegian Kroner</v>
          </cell>
        </row>
        <row r="47">
          <cell r="A47">
            <v>45</v>
          </cell>
          <cell r="B47" t="str">
            <v>NZD</v>
          </cell>
          <cell r="C47" t="str">
            <v>New Zealand Dollar</v>
          </cell>
        </row>
        <row r="48">
          <cell r="A48">
            <v>46</v>
          </cell>
          <cell r="B48" t="str">
            <v>OMR</v>
          </cell>
          <cell r="C48" t="str">
            <v>Omani Rial</v>
          </cell>
        </row>
        <row r="49">
          <cell r="A49">
            <v>47</v>
          </cell>
          <cell r="B49" t="str">
            <v>PGK</v>
          </cell>
          <cell r="C49" t="str">
            <v>Papua New Guinen Kina</v>
          </cell>
        </row>
        <row r="50">
          <cell r="A50">
            <v>48</v>
          </cell>
          <cell r="B50" t="str">
            <v>PHP</v>
          </cell>
          <cell r="C50" t="str">
            <v>Philippines Peso</v>
          </cell>
        </row>
        <row r="51">
          <cell r="A51">
            <v>49</v>
          </cell>
          <cell r="B51" t="str">
            <v>PKR</v>
          </cell>
          <cell r="C51" t="str">
            <v>Pakistani Rupee</v>
          </cell>
        </row>
        <row r="52">
          <cell r="A52">
            <v>50</v>
          </cell>
          <cell r="B52" t="str">
            <v>PLN</v>
          </cell>
          <cell r="C52" t="str">
            <v>Polish Zloty</v>
          </cell>
        </row>
        <row r="53">
          <cell r="A53">
            <v>51</v>
          </cell>
          <cell r="B53" t="str">
            <v>PTE</v>
          </cell>
          <cell r="C53" t="str">
            <v>Portuguese Escudo</v>
          </cell>
        </row>
        <row r="54">
          <cell r="A54">
            <v>52</v>
          </cell>
          <cell r="B54" t="str">
            <v>RUR</v>
          </cell>
          <cell r="C54" t="str">
            <v>Russian Rouble</v>
          </cell>
        </row>
        <row r="55">
          <cell r="A55">
            <v>53</v>
          </cell>
          <cell r="B55" t="str">
            <v>SAR</v>
          </cell>
          <cell r="C55" t="str">
            <v>Saudi Arabian Riyal</v>
          </cell>
        </row>
        <row r="56">
          <cell r="A56">
            <v>54</v>
          </cell>
          <cell r="B56" t="str">
            <v>SEK</v>
          </cell>
          <cell r="C56" t="str">
            <v>Swedish Krona</v>
          </cell>
        </row>
        <row r="57">
          <cell r="A57">
            <v>55</v>
          </cell>
          <cell r="B57" t="str">
            <v>SGD</v>
          </cell>
          <cell r="C57" t="str">
            <v>Singapore Dollar</v>
          </cell>
        </row>
        <row r="58">
          <cell r="A58">
            <v>56</v>
          </cell>
          <cell r="B58" t="str">
            <v>SKK</v>
          </cell>
          <cell r="C58" t="str">
            <v>Slovak Koruna</v>
          </cell>
        </row>
        <row r="59">
          <cell r="A59">
            <v>57</v>
          </cell>
          <cell r="B59" t="str">
            <v>THB</v>
          </cell>
          <cell r="C59" t="str">
            <v>Thai Baht</v>
          </cell>
        </row>
        <row r="60">
          <cell r="A60">
            <v>58</v>
          </cell>
          <cell r="B60" t="str">
            <v>TND</v>
          </cell>
          <cell r="C60" t="str">
            <v>Tunisian Dinar</v>
          </cell>
        </row>
        <row r="61">
          <cell r="A61">
            <v>59</v>
          </cell>
          <cell r="B61" t="str">
            <v>TRL</v>
          </cell>
          <cell r="C61" t="str">
            <v>Turkish Lira</v>
          </cell>
        </row>
        <row r="62">
          <cell r="A62">
            <v>60</v>
          </cell>
          <cell r="B62" t="str">
            <v>TWD</v>
          </cell>
          <cell r="C62" t="str">
            <v>Taiwanese Dollar</v>
          </cell>
        </row>
        <row r="63">
          <cell r="A63">
            <v>61</v>
          </cell>
          <cell r="B63" t="str">
            <v>TZS</v>
          </cell>
          <cell r="C63" t="str">
            <v>Tanzanian Shilling</v>
          </cell>
        </row>
        <row r="64">
          <cell r="A64">
            <v>62</v>
          </cell>
          <cell r="B64" t="str">
            <v>USD</v>
          </cell>
          <cell r="C64" t="str">
            <v>USA Dollar</v>
          </cell>
        </row>
        <row r="65">
          <cell r="A65">
            <v>63</v>
          </cell>
          <cell r="B65" t="str">
            <v>VEB</v>
          </cell>
          <cell r="C65" t="str">
            <v>Venezuelian Bolivar</v>
          </cell>
        </row>
        <row r="66">
          <cell r="A66">
            <v>64</v>
          </cell>
          <cell r="B66" t="str">
            <v>XEU</v>
          </cell>
          <cell r="C66" t="str">
            <v>European Currency Unit</v>
          </cell>
        </row>
        <row r="67">
          <cell r="A67">
            <v>65</v>
          </cell>
          <cell r="B67" t="str">
            <v>ZAR</v>
          </cell>
          <cell r="C67" t="str">
            <v>South African Rand</v>
          </cell>
        </row>
        <row r="68">
          <cell r="A68">
            <v>66</v>
          </cell>
          <cell r="B68" t="str">
            <v>ZMK</v>
          </cell>
          <cell r="C68" t="str">
            <v>Zambian Kwacha</v>
          </cell>
        </row>
        <row r="69">
          <cell r="A69">
            <v>67</v>
          </cell>
          <cell r="B69" t="str">
            <v>ZWD</v>
          </cell>
          <cell r="C69" t="str">
            <v>Zimbabwe Dollar</v>
          </cell>
        </row>
        <row r="71">
          <cell r="C71">
            <v>10</v>
          </cell>
        </row>
      </sheetData>
      <sheetData sheetId="1" refreshError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WR 3 Ext"/>
      <sheetName val="JWR 5 Ext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mpany Details"/>
      <sheetName val="Contents"/>
      <sheetName val="PR_01"/>
      <sheetName val="PR_01a"/>
      <sheetName val="PR_02"/>
      <sheetName val="PR_03"/>
      <sheetName val="PR_04"/>
      <sheetName val="PR_04a"/>
      <sheetName val="PR_05a"/>
      <sheetName val="PR_05b"/>
      <sheetName val="PR_06a"/>
      <sheetName val="PR_06b"/>
      <sheetName val="PR_06c"/>
      <sheetName val="PR_07"/>
      <sheetName val="PR_07a"/>
      <sheetName val="PR_08"/>
      <sheetName val="PR_08a"/>
      <sheetName val="PR_09"/>
      <sheetName val="PR_09a"/>
      <sheetName val="PR_09b"/>
      <sheetName val="PR_10"/>
      <sheetName val="PR_10a"/>
      <sheetName val="PR_11a"/>
      <sheetName val="PR_11b"/>
      <sheetName val="PR_11c"/>
      <sheetName val="PR_12"/>
      <sheetName val="PR_12a"/>
      <sheetName val="PR_13"/>
      <sheetName val="PR_13a"/>
      <sheetName val="PR_14"/>
      <sheetName val="PR_14a"/>
      <sheetName val="PR_15"/>
      <sheetName val="PR_15a"/>
      <sheetName val="PR_16"/>
      <sheetName val="PR_16a"/>
      <sheetName val="PR_16b"/>
      <sheetName val="data"/>
      <sheetName val="PR_17"/>
      <sheetName val="PR_17a"/>
      <sheetName val="PR_18"/>
      <sheetName val="PR_19"/>
      <sheetName val="SR_12"/>
      <sheetName val="INP_01"/>
      <sheetName val="INP_02"/>
      <sheetName val="INP_03"/>
      <sheetName val="INP_04"/>
      <sheetName val="INP_05"/>
      <sheetName val="INP_06"/>
      <sheetName val="INP_07"/>
      <sheetName val="Val_01"/>
      <sheetName val="DSO_DPO"/>
      <sheetName val="Graph Details"/>
      <sheetName val="Detai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h"/>
      <sheetName val="PRP pack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2B93C-CF79-466A-99E9-7657FE78EE5B}">
  <dimension ref="A1:U90"/>
  <sheetViews>
    <sheetView showGridLines="0" showZeros="0" tabSelected="1" view="pageBreakPreview" topLeftCell="A4" zoomScale="80" zoomScaleNormal="80" zoomScaleSheetLayoutView="80" workbookViewId="0">
      <pane ySplit="4" topLeftCell="A64" activePane="bottomLeft" state="frozen"/>
      <selection activeCell="A4" sqref="A4"/>
      <selection pane="bottomLeft" activeCell="C73" sqref="C73"/>
    </sheetView>
  </sheetViews>
  <sheetFormatPr defaultColWidth="9.140625" defaultRowHeight="12.75" x14ac:dyDescent="0.2"/>
  <cols>
    <col min="1" max="1" width="24" style="1" customWidth="1"/>
    <col min="2" max="2" width="30.42578125" style="1" customWidth="1"/>
    <col min="3" max="3" width="15.7109375" style="4" customWidth="1"/>
    <col min="4" max="4" width="1.85546875" style="1" customWidth="1"/>
    <col min="5" max="5" width="15.7109375" style="1" customWidth="1"/>
    <col min="6" max="6" width="1.85546875" style="1" customWidth="1"/>
    <col min="7" max="7" width="15.7109375" style="1" customWidth="1"/>
    <col min="8" max="8" width="1.7109375" style="1" customWidth="1"/>
    <col min="9" max="9" width="15.7109375" style="1" customWidth="1"/>
    <col min="10" max="10" width="2.42578125" style="1" customWidth="1"/>
    <col min="11" max="11" width="15.7109375" style="1" customWidth="1"/>
    <col min="12" max="12" width="2.28515625" style="1" customWidth="1"/>
    <col min="13" max="13" width="15.7109375" style="1" customWidth="1"/>
    <col min="14" max="14" width="2.7109375" style="1" customWidth="1"/>
    <col min="15" max="15" width="15.7109375" style="1" customWidth="1"/>
    <col min="16" max="16" width="3" style="1" customWidth="1"/>
    <col min="17" max="17" width="15.7109375" style="1" customWidth="1"/>
    <col min="18" max="18" width="1.85546875" style="1" customWidth="1"/>
    <col min="19" max="19" width="16.42578125" style="3" customWidth="1"/>
    <col min="20" max="20" width="1.7109375" style="1" customWidth="1"/>
    <col min="21" max="21" width="15.85546875" style="1" bestFit="1" customWidth="1"/>
    <col min="22" max="16384" width="9.140625" style="1"/>
  </cols>
  <sheetData>
    <row r="1" spans="1:21" ht="15.75" x14ac:dyDescent="0.25">
      <c r="B1" s="2" t="s">
        <v>0</v>
      </c>
      <c r="C1" s="2"/>
    </row>
    <row r="2" spans="1:21" x14ac:dyDescent="0.2">
      <c r="A2" s="5"/>
      <c r="B2" s="5" t="s">
        <v>1</v>
      </c>
      <c r="C2" s="5"/>
    </row>
    <row r="3" spans="1:21" x14ac:dyDescent="0.2">
      <c r="A3" s="6"/>
      <c r="B3" s="6" t="s">
        <v>2</v>
      </c>
      <c r="C3" s="6"/>
    </row>
    <row r="4" spans="1:21" x14ac:dyDescent="0.2">
      <c r="A4" s="6"/>
      <c r="B4" s="6" t="s">
        <v>3</v>
      </c>
      <c r="C4" s="6"/>
    </row>
    <row r="5" spans="1:21" x14ac:dyDescent="0.2">
      <c r="A5" s="7"/>
      <c r="B5" s="7" t="s">
        <v>4</v>
      </c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9"/>
      <c r="T5" s="8"/>
      <c r="U5" s="8"/>
    </row>
    <row r="6" spans="1:21" ht="14.25" customHeight="1" x14ac:dyDescent="0.2">
      <c r="A6" s="6"/>
      <c r="B6" s="6"/>
      <c r="C6" s="10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T6" s="11"/>
      <c r="U6" s="12"/>
    </row>
    <row r="7" spans="1:21" x14ac:dyDescent="0.2">
      <c r="A7" s="6"/>
      <c r="B7" s="6"/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T7" s="14"/>
    </row>
    <row r="8" spans="1:21" ht="25.5" x14ac:dyDescent="0.2">
      <c r="A8" s="6"/>
      <c r="C8" s="15" t="s">
        <v>5</v>
      </c>
      <c r="D8" s="16"/>
      <c r="E8" s="17" t="s">
        <v>6</v>
      </c>
      <c r="F8" s="16"/>
      <c r="G8" s="17" t="s">
        <v>7</v>
      </c>
      <c r="H8" s="18"/>
      <c r="I8" s="15" t="s">
        <v>8</v>
      </c>
      <c r="J8" s="19"/>
      <c r="K8" s="15" t="s">
        <v>9</v>
      </c>
      <c r="L8" s="19"/>
      <c r="M8" s="17" t="s">
        <v>10</v>
      </c>
      <c r="N8" s="19"/>
      <c r="O8" s="17" t="s">
        <v>11</v>
      </c>
      <c r="P8" s="19"/>
      <c r="Q8" s="17" t="s">
        <v>12</v>
      </c>
      <c r="R8" s="18"/>
      <c r="S8" s="20" t="s">
        <v>13</v>
      </c>
      <c r="T8" s="16"/>
      <c r="U8" s="21" t="s">
        <v>14</v>
      </c>
    </row>
    <row r="9" spans="1:21" x14ac:dyDescent="0.2">
      <c r="A9" s="22" t="s">
        <v>15</v>
      </c>
    </row>
    <row r="10" spans="1:21" x14ac:dyDescent="0.2">
      <c r="A10" s="23" t="s">
        <v>16</v>
      </c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21" x14ac:dyDescent="0.2">
      <c r="A11" s="24" t="s">
        <v>17</v>
      </c>
      <c r="C11" s="13">
        <v>347370.56</v>
      </c>
      <c r="D11" s="25"/>
      <c r="E11" s="13">
        <v>7433.87</v>
      </c>
      <c r="F11" s="25"/>
      <c r="G11" s="13">
        <v>1067198.26</v>
      </c>
      <c r="H11" s="13"/>
      <c r="I11" s="13">
        <v>0</v>
      </c>
      <c r="J11" s="13"/>
      <c r="K11" s="13">
        <v>0</v>
      </c>
      <c r="L11" s="13"/>
      <c r="M11" s="13">
        <v>0</v>
      </c>
      <c r="N11" s="13"/>
      <c r="O11" s="13">
        <v>0</v>
      </c>
      <c r="P11" s="13"/>
      <c r="Q11" s="13">
        <v>0</v>
      </c>
      <c r="R11" s="13"/>
      <c r="S11" s="26">
        <f t="shared" ref="S11:S26" si="0">SUM(C11:R11)</f>
        <v>1422002.69</v>
      </c>
      <c r="T11" s="25"/>
      <c r="U11" s="4">
        <v>857259.32000000007</v>
      </c>
    </row>
    <row r="12" spans="1:21" x14ac:dyDescent="0.2">
      <c r="A12" s="24" t="s">
        <v>18</v>
      </c>
      <c r="C12" s="13">
        <v>0</v>
      </c>
      <c r="D12" s="25"/>
      <c r="E12" s="13">
        <v>0</v>
      </c>
      <c r="F12" s="25"/>
      <c r="G12" s="13">
        <v>0</v>
      </c>
      <c r="H12" s="13"/>
      <c r="I12" s="13"/>
      <c r="J12" s="13"/>
      <c r="K12" s="13">
        <v>0</v>
      </c>
      <c r="L12" s="13"/>
      <c r="M12" s="13">
        <v>0</v>
      </c>
      <c r="N12" s="13"/>
      <c r="O12" s="13">
        <v>0</v>
      </c>
      <c r="P12" s="13"/>
      <c r="Q12" s="13">
        <v>38695.800000000003</v>
      </c>
      <c r="R12" s="13"/>
      <c r="S12" s="26">
        <f t="shared" si="0"/>
        <v>38695.800000000003</v>
      </c>
      <c r="T12" s="25"/>
      <c r="U12" s="4"/>
    </row>
    <row r="13" spans="1:21" x14ac:dyDescent="0.2">
      <c r="A13" s="24" t="s">
        <v>19</v>
      </c>
      <c r="C13" s="13">
        <v>25497</v>
      </c>
      <c r="D13" s="25"/>
      <c r="E13" s="13">
        <v>0</v>
      </c>
      <c r="F13" s="25"/>
      <c r="G13" s="13">
        <v>0</v>
      </c>
      <c r="H13" s="13"/>
      <c r="I13" s="13">
        <v>0</v>
      </c>
      <c r="J13" s="13"/>
      <c r="K13" s="13">
        <v>0</v>
      </c>
      <c r="L13" s="13"/>
      <c r="M13" s="13">
        <v>0</v>
      </c>
      <c r="N13" s="13"/>
      <c r="O13" s="13">
        <v>0</v>
      </c>
      <c r="P13" s="13"/>
      <c r="Q13" s="13">
        <v>0</v>
      </c>
      <c r="R13" s="13"/>
      <c r="S13" s="26">
        <f t="shared" si="0"/>
        <v>25497</v>
      </c>
      <c r="T13" s="25"/>
      <c r="U13" s="4"/>
    </row>
    <row r="14" spans="1:21" x14ac:dyDescent="0.2">
      <c r="A14" s="24" t="s">
        <v>20</v>
      </c>
      <c r="C14" s="13">
        <v>0</v>
      </c>
      <c r="D14" s="25"/>
      <c r="E14" s="13">
        <v>503064.09</v>
      </c>
      <c r="F14" s="25"/>
      <c r="G14" s="13">
        <v>3904759.9499999997</v>
      </c>
      <c r="H14" s="13"/>
      <c r="I14" s="13">
        <v>0</v>
      </c>
      <c r="J14" s="13"/>
      <c r="K14" s="13">
        <v>15908128.25</v>
      </c>
      <c r="L14" s="13"/>
      <c r="M14" s="13">
        <v>887406.25</v>
      </c>
      <c r="N14" s="13"/>
      <c r="O14" s="13">
        <v>95258.74</v>
      </c>
      <c r="P14" s="13"/>
      <c r="Q14" s="13">
        <v>0</v>
      </c>
      <c r="R14" s="13"/>
      <c r="S14" s="26">
        <f t="shared" si="0"/>
        <v>21298617.279999997</v>
      </c>
      <c r="T14" s="25"/>
      <c r="U14" s="4">
        <v>22416145.120000001</v>
      </c>
    </row>
    <row r="15" spans="1:21" x14ac:dyDescent="0.2">
      <c r="A15" s="24" t="s">
        <v>21</v>
      </c>
      <c r="C15" s="13">
        <v>726693.47</v>
      </c>
      <c r="D15" s="25"/>
      <c r="E15" s="13">
        <v>0</v>
      </c>
      <c r="F15" s="25"/>
      <c r="G15" s="13">
        <v>0</v>
      </c>
      <c r="H15" s="13"/>
      <c r="I15" s="13">
        <v>0</v>
      </c>
      <c r="J15" s="13"/>
      <c r="K15" s="13">
        <v>0</v>
      </c>
      <c r="L15" s="13"/>
      <c r="M15" s="13">
        <v>0</v>
      </c>
      <c r="N15" s="13"/>
      <c r="O15" s="13">
        <v>0</v>
      </c>
      <c r="P15" s="13"/>
      <c r="Q15" s="13">
        <v>0</v>
      </c>
      <c r="R15" s="13"/>
      <c r="S15" s="26">
        <f t="shared" si="0"/>
        <v>726693.47</v>
      </c>
      <c r="T15" s="25"/>
      <c r="U15" s="4"/>
    </row>
    <row r="16" spans="1:21" x14ac:dyDescent="0.2">
      <c r="A16" s="24" t="s">
        <v>22</v>
      </c>
      <c r="C16" s="13">
        <v>4979669.6100000003</v>
      </c>
      <c r="D16" s="25"/>
      <c r="E16" s="13">
        <v>0</v>
      </c>
      <c r="F16" s="25"/>
      <c r="G16" s="13">
        <v>0</v>
      </c>
      <c r="H16" s="13"/>
      <c r="I16" s="13">
        <v>0</v>
      </c>
      <c r="J16" s="13"/>
      <c r="K16" s="13">
        <v>0</v>
      </c>
      <c r="L16" s="13"/>
      <c r="M16" s="13">
        <v>0</v>
      </c>
      <c r="N16" s="13"/>
      <c r="O16" s="13">
        <v>0</v>
      </c>
      <c r="P16" s="13"/>
      <c r="Q16" s="13">
        <v>0</v>
      </c>
      <c r="R16" s="13"/>
      <c r="S16" s="26">
        <f t="shared" si="0"/>
        <v>4979669.6100000003</v>
      </c>
      <c r="T16" s="25"/>
      <c r="U16" s="4"/>
    </row>
    <row r="17" spans="1:21" x14ac:dyDescent="0.2">
      <c r="A17" s="24" t="s">
        <v>23</v>
      </c>
      <c r="C17" s="13">
        <v>750000</v>
      </c>
      <c r="D17" s="25"/>
      <c r="E17" s="13">
        <v>0</v>
      </c>
      <c r="F17" s="25"/>
      <c r="G17" s="13">
        <v>164789.96</v>
      </c>
      <c r="H17" s="13"/>
      <c r="I17" s="13">
        <v>0</v>
      </c>
      <c r="J17" s="13"/>
      <c r="K17" s="13">
        <v>0</v>
      </c>
      <c r="L17" s="13"/>
      <c r="M17" s="13">
        <v>0</v>
      </c>
      <c r="N17" s="13"/>
      <c r="O17" s="13">
        <v>0</v>
      </c>
      <c r="P17" s="13"/>
      <c r="Q17" s="13">
        <v>0</v>
      </c>
      <c r="R17" s="13"/>
      <c r="S17" s="26">
        <f t="shared" si="0"/>
        <v>914789.96</v>
      </c>
      <c r="T17" s="25"/>
      <c r="U17" s="4">
        <v>302613.25</v>
      </c>
    </row>
    <row r="18" spans="1:21" x14ac:dyDescent="0.2">
      <c r="A18" s="24" t="s">
        <v>24</v>
      </c>
      <c r="C18" s="13">
        <v>0</v>
      </c>
      <c r="D18" s="25"/>
      <c r="E18" s="13">
        <v>0</v>
      </c>
      <c r="F18" s="25"/>
      <c r="G18" s="13">
        <v>15300000</v>
      </c>
      <c r="H18" s="13"/>
      <c r="I18" s="13">
        <v>0</v>
      </c>
      <c r="J18" s="13"/>
      <c r="K18" s="13">
        <v>0</v>
      </c>
      <c r="L18" s="13"/>
      <c r="M18" s="13">
        <v>0</v>
      </c>
      <c r="N18" s="13"/>
      <c r="O18" s="13">
        <v>0</v>
      </c>
      <c r="P18" s="13"/>
      <c r="Q18" s="13">
        <v>0</v>
      </c>
      <c r="R18" s="13"/>
      <c r="S18" s="26">
        <f t="shared" si="0"/>
        <v>15300000</v>
      </c>
      <c r="T18" s="25"/>
      <c r="U18" s="4">
        <v>0</v>
      </c>
    </row>
    <row r="19" spans="1:21" x14ac:dyDescent="0.2">
      <c r="A19" s="24" t="s">
        <v>25</v>
      </c>
      <c r="C19" s="13">
        <v>0</v>
      </c>
      <c r="D19" s="25"/>
      <c r="E19" s="13">
        <v>250</v>
      </c>
      <c r="F19" s="25"/>
      <c r="G19" s="13">
        <v>198208.72999999998</v>
      </c>
      <c r="H19" s="13"/>
      <c r="I19" s="13">
        <v>0</v>
      </c>
      <c r="J19" s="13"/>
      <c r="K19" s="13">
        <v>42729.36</v>
      </c>
      <c r="L19" s="13"/>
      <c r="M19" s="13">
        <v>0</v>
      </c>
      <c r="N19" s="13"/>
      <c r="O19" s="13">
        <v>0</v>
      </c>
      <c r="P19" s="13"/>
      <c r="Q19" s="13">
        <v>0</v>
      </c>
      <c r="R19" s="13"/>
      <c r="S19" s="26">
        <f t="shared" si="0"/>
        <v>241188.08999999997</v>
      </c>
      <c r="T19" s="25"/>
      <c r="U19" s="4">
        <v>406303.77</v>
      </c>
    </row>
    <row r="20" spans="1:21" x14ac:dyDescent="0.2">
      <c r="A20" s="24" t="s">
        <v>26</v>
      </c>
      <c r="C20" s="13">
        <v>0</v>
      </c>
      <c r="D20" s="25"/>
      <c r="E20" s="13">
        <v>0</v>
      </c>
      <c r="F20" s="25"/>
      <c r="G20" s="13">
        <v>1399.52</v>
      </c>
      <c r="H20" s="13"/>
      <c r="I20" s="13">
        <v>0</v>
      </c>
      <c r="J20" s="13"/>
      <c r="K20" s="13">
        <v>0</v>
      </c>
      <c r="L20" s="13"/>
      <c r="M20" s="13">
        <v>0</v>
      </c>
      <c r="N20" s="13"/>
      <c r="O20" s="13">
        <v>0</v>
      </c>
      <c r="P20" s="13"/>
      <c r="Q20" s="13">
        <v>0</v>
      </c>
      <c r="R20" s="13"/>
      <c r="S20" s="26">
        <f t="shared" si="0"/>
        <v>1399.52</v>
      </c>
      <c r="T20" s="25"/>
      <c r="U20" s="4">
        <v>339.22</v>
      </c>
    </row>
    <row r="21" spans="1:21" x14ac:dyDescent="0.2">
      <c r="A21" s="24" t="s">
        <v>27</v>
      </c>
      <c r="C21" s="13">
        <v>0</v>
      </c>
      <c r="D21" s="25"/>
      <c r="E21" s="13">
        <v>1067500</v>
      </c>
      <c r="F21" s="25"/>
      <c r="G21" s="13">
        <v>0</v>
      </c>
      <c r="H21" s="13"/>
      <c r="I21" s="13">
        <v>0</v>
      </c>
      <c r="J21" s="13"/>
      <c r="K21" s="13">
        <v>0</v>
      </c>
      <c r="L21" s="13"/>
      <c r="M21" s="13">
        <v>0</v>
      </c>
      <c r="N21" s="13"/>
      <c r="O21" s="13">
        <v>0</v>
      </c>
      <c r="P21" s="13"/>
      <c r="Q21" s="13">
        <v>0</v>
      </c>
      <c r="R21" s="13"/>
      <c r="S21" s="26">
        <f t="shared" si="0"/>
        <v>1067500</v>
      </c>
      <c r="T21" s="25"/>
      <c r="U21" s="4">
        <v>0</v>
      </c>
    </row>
    <row r="22" spans="1:21" x14ac:dyDescent="0.2">
      <c r="A22" s="24" t="s">
        <v>28</v>
      </c>
      <c r="C22" s="13">
        <v>0</v>
      </c>
      <c r="D22" s="25"/>
      <c r="E22" s="13">
        <v>-1067500</v>
      </c>
      <c r="F22" s="25"/>
      <c r="G22" s="13">
        <v>0</v>
      </c>
      <c r="H22" s="13"/>
      <c r="I22" s="13">
        <v>0</v>
      </c>
      <c r="J22" s="13"/>
      <c r="K22" s="13">
        <v>0</v>
      </c>
      <c r="L22" s="13"/>
      <c r="M22" s="13">
        <v>0</v>
      </c>
      <c r="N22" s="13"/>
      <c r="O22" s="13">
        <v>0</v>
      </c>
      <c r="P22" s="13"/>
      <c r="Q22" s="13">
        <v>0</v>
      </c>
      <c r="R22" s="13"/>
      <c r="S22" s="26">
        <f t="shared" si="0"/>
        <v>-1067500</v>
      </c>
      <c r="T22" s="25"/>
      <c r="U22" s="4">
        <v>0</v>
      </c>
    </row>
    <row r="23" spans="1:21" x14ac:dyDescent="0.2">
      <c r="A23" s="24" t="s">
        <v>29</v>
      </c>
      <c r="C23" s="13">
        <v>0</v>
      </c>
      <c r="D23" s="25"/>
      <c r="E23" s="13">
        <v>0</v>
      </c>
      <c r="F23" s="25"/>
      <c r="G23" s="13">
        <v>324212.95000000019</v>
      </c>
      <c r="H23" s="13"/>
      <c r="I23" s="13">
        <v>0</v>
      </c>
      <c r="J23" s="13"/>
      <c r="K23" s="13">
        <v>0</v>
      </c>
      <c r="L23" s="13"/>
      <c r="M23" s="13">
        <v>0</v>
      </c>
      <c r="N23" s="13"/>
      <c r="O23" s="13">
        <v>0</v>
      </c>
      <c r="P23" s="13"/>
      <c r="Q23" s="13">
        <v>0</v>
      </c>
      <c r="R23" s="13"/>
      <c r="S23" s="26">
        <f t="shared" si="0"/>
        <v>324212.95000000019</v>
      </c>
      <c r="T23" s="25"/>
      <c r="U23" s="4">
        <v>208263.12000000011</v>
      </c>
    </row>
    <row r="24" spans="1:21" hidden="1" x14ac:dyDescent="0.2">
      <c r="A24" s="24" t="s">
        <v>30</v>
      </c>
      <c r="C24" s="13">
        <v>0</v>
      </c>
      <c r="D24" s="25"/>
      <c r="E24" s="13">
        <v>0</v>
      </c>
      <c r="F24" s="25"/>
      <c r="G24" s="13">
        <v>0</v>
      </c>
      <c r="H24" s="13"/>
      <c r="I24" s="13">
        <v>0</v>
      </c>
      <c r="J24" s="13"/>
      <c r="K24" s="13">
        <v>0</v>
      </c>
      <c r="L24" s="13"/>
      <c r="M24" s="13">
        <v>0</v>
      </c>
      <c r="N24" s="13"/>
      <c r="O24" s="13">
        <v>0</v>
      </c>
      <c r="P24" s="13"/>
      <c r="Q24" s="13">
        <v>0</v>
      </c>
      <c r="R24" s="13"/>
      <c r="S24" s="26">
        <f t="shared" si="0"/>
        <v>0</v>
      </c>
      <c r="T24" s="25"/>
      <c r="U24" s="4">
        <v>0</v>
      </c>
    </row>
    <row r="25" spans="1:21" x14ac:dyDescent="0.2">
      <c r="A25" s="24" t="s">
        <v>31</v>
      </c>
      <c r="C25" s="13">
        <v>0</v>
      </c>
      <c r="D25" s="25"/>
      <c r="E25" s="13">
        <v>0</v>
      </c>
      <c r="F25" s="25"/>
      <c r="G25" s="13">
        <v>22796.37</v>
      </c>
      <c r="H25" s="13"/>
      <c r="I25" s="13">
        <v>0</v>
      </c>
      <c r="J25" s="13"/>
      <c r="K25" s="13">
        <v>0</v>
      </c>
      <c r="L25" s="13"/>
      <c r="M25" s="13">
        <v>0</v>
      </c>
      <c r="N25" s="13"/>
      <c r="O25" s="13">
        <v>0</v>
      </c>
      <c r="P25" s="13"/>
      <c r="Q25" s="13">
        <v>0</v>
      </c>
      <c r="R25" s="13"/>
      <c r="S25" s="26">
        <f t="shared" si="0"/>
        <v>22796.37</v>
      </c>
      <c r="T25" s="25"/>
      <c r="U25" s="4">
        <v>46304.15</v>
      </c>
    </row>
    <row r="26" spans="1:21" hidden="1" x14ac:dyDescent="0.2">
      <c r="A26" s="24" t="s">
        <v>32</v>
      </c>
      <c r="C26" s="13">
        <v>0</v>
      </c>
      <c r="D26" s="25"/>
      <c r="E26" s="13">
        <v>0</v>
      </c>
      <c r="F26" s="25"/>
      <c r="G26" s="13">
        <v>0</v>
      </c>
      <c r="H26" s="13"/>
      <c r="I26" s="13">
        <v>0</v>
      </c>
      <c r="J26" s="13"/>
      <c r="K26" s="13"/>
      <c r="L26" s="13"/>
      <c r="M26" s="13"/>
      <c r="N26" s="13"/>
      <c r="O26" s="13"/>
      <c r="P26" s="13"/>
      <c r="Q26" s="13">
        <v>0</v>
      </c>
      <c r="R26" s="13"/>
      <c r="S26" s="26">
        <f t="shared" si="0"/>
        <v>0</v>
      </c>
      <c r="T26" s="25"/>
      <c r="U26" s="4">
        <v>0</v>
      </c>
    </row>
    <row r="27" spans="1:21" x14ac:dyDescent="0.2">
      <c r="A27" s="27"/>
      <c r="C27" s="28">
        <f>SUM(C11:C26)</f>
        <v>6829230.6400000006</v>
      </c>
      <c r="D27" s="25"/>
      <c r="E27" s="28">
        <f>SUM(E11:E26)</f>
        <v>510747.95999999996</v>
      </c>
      <c r="F27" s="25"/>
      <c r="G27" s="28">
        <f>SUM(G11:G26)</f>
        <v>20983365.740000002</v>
      </c>
      <c r="H27" s="13"/>
      <c r="I27" s="28">
        <f>SUM(I11:I26)</f>
        <v>0</v>
      </c>
      <c r="J27" s="13"/>
      <c r="K27" s="28">
        <f>SUM(K11:K26)</f>
        <v>15950857.609999999</v>
      </c>
      <c r="L27" s="13"/>
      <c r="M27" s="28">
        <f>SUM(M11:M26)</f>
        <v>887406.25</v>
      </c>
      <c r="N27" s="13"/>
      <c r="O27" s="28">
        <f>SUM(O11:O26)</f>
        <v>95258.74</v>
      </c>
      <c r="P27" s="13"/>
      <c r="Q27" s="28">
        <f>SUM(Q11:Q26)</f>
        <v>38695.800000000003</v>
      </c>
      <c r="R27" s="13"/>
      <c r="S27" s="29">
        <f>SUM(S11:S26)</f>
        <v>45295562.740000002</v>
      </c>
      <c r="T27" s="25"/>
      <c r="U27" s="28">
        <v>24237227.949999999</v>
      </c>
    </row>
    <row r="28" spans="1:21" x14ac:dyDescent="0.2">
      <c r="A28" s="27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9"/>
      <c r="T28" s="25"/>
      <c r="U28" s="25"/>
    </row>
    <row r="29" spans="1:21" ht="15" customHeight="1" x14ac:dyDescent="0.2">
      <c r="A29" s="23" t="s">
        <v>33</v>
      </c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30"/>
      <c r="T29" s="25"/>
      <c r="U29" s="25"/>
    </row>
    <row r="30" spans="1:21" x14ac:dyDescent="0.2">
      <c r="A30" s="31" t="s">
        <v>34</v>
      </c>
      <c r="C30" s="13">
        <v>0</v>
      </c>
      <c r="D30" s="25"/>
      <c r="E30" s="13">
        <v>0</v>
      </c>
      <c r="F30" s="25"/>
      <c r="G30" s="13">
        <v>0</v>
      </c>
      <c r="H30" s="25"/>
      <c r="I30" s="13">
        <v>0</v>
      </c>
      <c r="J30" s="13"/>
      <c r="K30" s="13">
        <v>0</v>
      </c>
      <c r="L30" s="13"/>
      <c r="M30" s="13">
        <v>0</v>
      </c>
      <c r="N30" s="13"/>
      <c r="O30" s="13">
        <v>0</v>
      </c>
      <c r="P30" s="25"/>
      <c r="Q30" s="13">
        <v>0</v>
      </c>
      <c r="R30" s="25"/>
      <c r="S30" s="30"/>
      <c r="T30" s="25"/>
      <c r="U30" s="25"/>
    </row>
    <row r="31" spans="1:21" x14ac:dyDescent="0.2">
      <c r="A31" s="24" t="s">
        <v>20</v>
      </c>
      <c r="C31" s="13">
        <v>1846665.03</v>
      </c>
      <c r="D31" s="25"/>
      <c r="E31" s="13">
        <v>0</v>
      </c>
      <c r="F31" s="25"/>
      <c r="G31" s="13">
        <v>1598454.86</v>
      </c>
      <c r="H31" s="13"/>
      <c r="I31" s="13">
        <v>0</v>
      </c>
      <c r="J31" s="13"/>
      <c r="K31" s="13">
        <v>0</v>
      </c>
      <c r="L31" s="13"/>
      <c r="M31" s="13">
        <v>0</v>
      </c>
      <c r="N31" s="13"/>
      <c r="O31" s="13">
        <v>0</v>
      </c>
      <c r="P31" s="13"/>
      <c r="Q31" s="13">
        <v>0</v>
      </c>
      <c r="R31" s="13"/>
      <c r="S31" s="26">
        <f>SUM(C31:R31)</f>
        <v>3445119.89</v>
      </c>
      <c r="T31" s="25"/>
      <c r="U31" s="13">
        <v>3421675.56</v>
      </c>
    </row>
    <row r="32" spans="1:21" hidden="1" x14ac:dyDescent="0.2">
      <c r="A32" s="24" t="s">
        <v>25</v>
      </c>
      <c r="C32" s="13">
        <v>0</v>
      </c>
      <c r="D32" s="25"/>
      <c r="E32" s="13">
        <v>0</v>
      </c>
      <c r="F32" s="25"/>
      <c r="G32" s="13">
        <v>0</v>
      </c>
      <c r="H32" s="13"/>
      <c r="I32" s="13">
        <v>0</v>
      </c>
      <c r="J32" s="13"/>
      <c r="K32" s="13">
        <v>0</v>
      </c>
      <c r="L32" s="13"/>
      <c r="M32" s="13">
        <v>0</v>
      </c>
      <c r="N32" s="13"/>
      <c r="O32" s="13">
        <v>0</v>
      </c>
      <c r="P32" s="13"/>
      <c r="Q32" s="13">
        <v>0</v>
      </c>
      <c r="R32" s="13"/>
      <c r="S32" s="26">
        <f>SUM(C32:R32)</f>
        <v>0</v>
      </c>
      <c r="T32" s="25"/>
      <c r="U32" s="4">
        <v>0</v>
      </c>
    </row>
    <row r="33" spans="1:21" x14ac:dyDescent="0.2">
      <c r="A33" s="24" t="s">
        <v>35</v>
      </c>
      <c r="C33" s="13">
        <v>0</v>
      </c>
      <c r="D33" s="25"/>
      <c r="E33" s="13">
        <v>0</v>
      </c>
      <c r="F33" s="25"/>
      <c r="G33" s="13">
        <v>11257.1</v>
      </c>
      <c r="H33" s="13"/>
      <c r="I33" s="13">
        <v>0</v>
      </c>
      <c r="J33" s="13"/>
      <c r="K33" s="13">
        <v>0</v>
      </c>
      <c r="L33" s="13"/>
      <c r="M33" s="13">
        <v>0</v>
      </c>
      <c r="N33" s="13"/>
      <c r="O33" s="13">
        <v>0</v>
      </c>
      <c r="P33" s="13"/>
      <c r="Q33" s="13">
        <v>0</v>
      </c>
      <c r="R33" s="13"/>
      <c r="S33" s="26">
        <f>SUM(C33:R33)</f>
        <v>11257.1</v>
      </c>
      <c r="T33" s="25"/>
      <c r="U33" s="4">
        <v>11257.1</v>
      </c>
    </row>
    <row r="34" spans="1:21" x14ac:dyDescent="0.2">
      <c r="A34" s="24"/>
      <c r="C34" s="28">
        <f>SUM(C31:C33)</f>
        <v>1846665.03</v>
      </c>
      <c r="D34" s="25"/>
      <c r="E34" s="28">
        <f>SUM(E31:E33)</f>
        <v>0</v>
      </c>
      <c r="F34" s="25"/>
      <c r="G34" s="28">
        <f>SUM(G31:G33)</f>
        <v>1609711.9600000002</v>
      </c>
      <c r="H34" s="13"/>
      <c r="I34" s="28">
        <f>SUM(I31:I33)</f>
        <v>0</v>
      </c>
      <c r="J34" s="13"/>
      <c r="K34" s="28">
        <f>SUM(K31:K33)</f>
        <v>0</v>
      </c>
      <c r="L34" s="13"/>
      <c r="M34" s="28">
        <f>SUM(M31:M33)</f>
        <v>0</v>
      </c>
      <c r="N34" s="13"/>
      <c r="O34" s="28">
        <f>SUM(O31:O33)</f>
        <v>0</v>
      </c>
      <c r="P34" s="13"/>
      <c r="Q34" s="28">
        <f>SUM(Q31:Q33)</f>
        <v>0</v>
      </c>
      <c r="R34" s="13"/>
      <c r="S34" s="29">
        <f>SUM(S31:S33)</f>
        <v>3456376.99</v>
      </c>
      <c r="T34" s="25"/>
      <c r="U34" s="28">
        <v>3432932.66</v>
      </c>
    </row>
    <row r="35" spans="1:21" x14ac:dyDescent="0.2">
      <c r="A35" s="31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30"/>
      <c r="T35" s="25"/>
      <c r="U35" s="25"/>
    </row>
    <row r="36" spans="1:21" x14ac:dyDescent="0.2">
      <c r="A36" s="31" t="s">
        <v>36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30"/>
      <c r="T36" s="25"/>
      <c r="U36" s="25"/>
    </row>
    <row r="37" spans="1:21" x14ac:dyDescent="0.2">
      <c r="A37" s="31" t="s">
        <v>37</v>
      </c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30"/>
      <c r="T37" s="25"/>
      <c r="U37" s="25"/>
    </row>
    <row r="38" spans="1:21" x14ac:dyDescent="0.2">
      <c r="A38" s="24" t="s">
        <v>38</v>
      </c>
      <c r="C38" s="13">
        <v>1431585.48</v>
      </c>
      <c r="D38" s="25"/>
      <c r="E38" s="13">
        <v>0</v>
      </c>
      <c r="F38" s="25"/>
      <c r="G38" s="13">
        <v>857285.75</v>
      </c>
      <c r="H38" s="13"/>
      <c r="I38" s="13">
        <v>0</v>
      </c>
      <c r="J38" s="13"/>
      <c r="K38" s="13">
        <v>59995.85</v>
      </c>
      <c r="L38" s="13"/>
      <c r="M38" s="13">
        <v>0</v>
      </c>
      <c r="N38" s="13"/>
      <c r="O38" s="13">
        <v>0</v>
      </c>
      <c r="P38" s="13"/>
      <c r="Q38" s="13">
        <v>0</v>
      </c>
      <c r="R38" s="13"/>
      <c r="S38" s="26">
        <f t="shared" ref="S38:S44" si="1">SUM(C38:R38)</f>
        <v>2348867.08</v>
      </c>
      <c r="T38" s="25"/>
      <c r="U38" s="4">
        <v>2284078.06</v>
      </c>
    </row>
    <row r="39" spans="1:21" x14ac:dyDescent="0.2">
      <c r="A39" s="24" t="s">
        <v>39</v>
      </c>
      <c r="C39" s="13">
        <v>490857.67</v>
      </c>
      <c r="D39" s="25"/>
      <c r="E39" s="13">
        <v>0</v>
      </c>
      <c r="F39" s="25"/>
      <c r="G39" s="13">
        <v>783786.77</v>
      </c>
      <c r="H39" s="13"/>
      <c r="I39" s="13">
        <v>0</v>
      </c>
      <c r="J39" s="13"/>
      <c r="K39" s="13">
        <v>0</v>
      </c>
      <c r="L39" s="13"/>
      <c r="M39" s="13">
        <v>0</v>
      </c>
      <c r="N39" s="13"/>
      <c r="O39" s="13">
        <v>0</v>
      </c>
      <c r="P39" s="13"/>
      <c r="Q39" s="13">
        <v>0</v>
      </c>
      <c r="R39" s="13"/>
      <c r="S39" s="26">
        <f t="shared" si="1"/>
        <v>1274644.44</v>
      </c>
      <c r="T39" s="25"/>
      <c r="U39" s="4">
        <v>1274086.4300000002</v>
      </c>
    </row>
    <row r="40" spans="1:21" x14ac:dyDescent="0.2">
      <c r="A40" s="24" t="s">
        <v>40</v>
      </c>
      <c r="C40" s="13">
        <v>1110380.58</v>
      </c>
      <c r="D40" s="25"/>
      <c r="E40" s="13">
        <v>0</v>
      </c>
      <c r="F40" s="25"/>
      <c r="G40" s="13">
        <v>4243.96</v>
      </c>
      <c r="H40" s="13"/>
      <c r="I40" s="13">
        <v>0</v>
      </c>
      <c r="J40" s="13"/>
      <c r="K40" s="13">
        <v>0</v>
      </c>
      <c r="L40" s="13"/>
      <c r="M40" s="13">
        <v>0</v>
      </c>
      <c r="N40" s="13"/>
      <c r="O40" s="13">
        <v>0</v>
      </c>
      <c r="P40" s="13"/>
      <c r="Q40" s="13">
        <v>0</v>
      </c>
      <c r="R40" s="13"/>
      <c r="S40" s="26">
        <f t="shared" si="1"/>
        <v>1114624.54</v>
      </c>
      <c r="T40" s="25"/>
      <c r="U40" s="4">
        <v>1114624.54</v>
      </c>
    </row>
    <row r="41" spans="1:21" x14ac:dyDescent="0.2">
      <c r="A41" s="24" t="s">
        <v>41</v>
      </c>
      <c r="C41" s="13">
        <v>1393681.62</v>
      </c>
      <c r="D41" s="25"/>
      <c r="E41" s="13">
        <v>0</v>
      </c>
      <c r="F41" s="25"/>
      <c r="G41" s="13">
        <v>161392.01</v>
      </c>
      <c r="H41" s="13"/>
      <c r="I41" s="13">
        <v>0</v>
      </c>
      <c r="J41" s="13"/>
      <c r="K41" s="13">
        <v>0</v>
      </c>
      <c r="L41" s="13"/>
      <c r="M41" s="13">
        <v>0</v>
      </c>
      <c r="N41" s="13"/>
      <c r="O41" s="13">
        <v>0</v>
      </c>
      <c r="P41" s="13"/>
      <c r="Q41" s="13">
        <v>0</v>
      </c>
      <c r="R41" s="13"/>
      <c r="S41" s="26">
        <f t="shared" si="1"/>
        <v>1555073.6300000001</v>
      </c>
      <c r="T41" s="25"/>
      <c r="U41" s="4">
        <v>1557264.43</v>
      </c>
    </row>
    <row r="42" spans="1:21" x14ac:dyDescent="0.2">
      <c r="A42" s="24" t="s">
        <v>42</v>
      </c>
      <c r="C42" s="13">
        <v>0</v>
      </c>
      <c r="D42" s="25"/>
      <c r="E42" s="13">
        <v>0</v>
      </c>
      <c r="F42" s="25"/>
      <c r="G42" s="13">
        <v>93499.69</v>
      </c>
      <c r="H42" s="13"/>
      <c r="I42" s="13">
        <v>0</v>
      </c>
      <c r="J42" s="13"/>
      <c r="K42" s="13">
        <v>0</v>
      </c>
      <c r="L42" s="13"/>
      <c r="M42" s="13">
        <v>0</v>
      </c>
      <c r="N42" s="13"/>
      <c r="O42" s="13">
        <v>0</v>
      </c>
      <c r="P42" s="13"/>
      <c r="Q42" s="13">
        <v>0</v>
      </c>
      <c r="R42" s="13"/>
      <c r="S42" s="26">
        <f t="shared" si="1"/>
        <v>93499.69</v>
      </c>
      <c r="T42" s="25"/>
      <c r="U42" s="4">
        <v>88135.8</v>
      </c>
    </row>
    <row r="43" spans="1:21" x14ac:dyDescent="0.2">
      <c r="A43" s="24" t="s">
        <v>43</v>
      </c>
      <c r="C43" s="13">
        <v>41549.199999999997</v>
      </c>
      <c r="D43" s="25"/>
      <c r="E43" s="13">
        <v>0</v>
      </c>
      <c r="F43" s="25"/>
      <c r="G43" s="13">
        <v>49110.53</v>
      </c>
      <c r="H43" s="13"/>
      <c r="I43" s="13">
        <v>0</v>
      </c>
      <c r="J43" s="13"/>
      <c r="K43" s="13">
        <v>0</v>
      </c>
      <c r="L43" s="13"/>
      <c r="M43" s="13">
        <v>0</v>
      </c>
      <c r="N43" s="13"/>
      <c r="O43" s="13">
        <v>0</v>
      </c>
      <c r="P43" s="13"/>
      <c r="Q43" s="13">
        <v>0</v>
      </c>
      <c r="R43" s="13"/>
      <c r="S43" s="26">
        <f t="shared" si="1"/>
        <v>90659.73</v>
      </c>
      <c r="T43" s="25"/>
      <c r="U43" s="4">
        <v>90659.73</v>
      </c>
    </row>
    <row r="44" spans="1:21" hidden="1" x14ac:dyDescent="0.2">
      <c r="A44" s="32" t="s">
        <v>44</v>
      </c>
      <c r="C44" s="13">
        <v>0</v>
      </c>
      <c r="D44" s="25"/>
      <c r="E44" s="13">
        <v>0</v>
      </c>
      <c r="F44" s="25"/>
      <c r="G44" s="13">
        <v>0</v>
      </c>
      <c r="H44" s="13"/>
      <c r="I44" s="13">
        <v>0</v>
      </c>
      <c r="J44" s="13"/>
      <c r="K44" s="13">
        <v>0</v>
      </c>
      <c r="L44" s="13"/>
      <c r="M44" s="13">
        <v>0</v>
      </c>
      <c r="N44" s="13"/>
      <c r="O44" s="13">
        <v>0</v>
      </c>
      <c r="P44" s="13"/>
      <c r="Q44" s="13">
        <v>0</v>
      </c>
      <c r="R44" s="25"/>
      <c r="S44" s="26">
        <f t="shared" si="1"/>
        <v>0</v>
      </c>
      <c r="T44" s="25"/>
      <c r="U44" s="4">
        <v>0</v>
      </c>
    </row>
    <row r="45" spans="1:21" x14ac:dyDescent="0.2">
      <c r="A45" s="24"/>
      <c r="C45" s="13">
        <v>0</v>
      </c>
      <c r="D45" s="25"/>
      <c r="E45" s="13">
        <v>0</v>
      </c>
      <c r="F45" s="25"/>
      <c r="G45" s="13">
        <v>0</v>
      </c>
      <c r="H45" s="13"/>
      <c r="I45" s="13">
        <v>0</v>
      </c>
      <c r="J45" s="13"/>
      <c r="K45" s="13">
        <v>0</v>
      </c>
      <c r="L45" s="13"/>
      <c r="M45" s="13">
        <v>0</v>
      </c>
      <c r="N45" s="13"/>
      <c r="O45" s="13">
        <v>0</v>
      </c>
      <c r="P45" s="13"/>
      <c r="Q45" s="13">
        <v>0</v>
      </c>
      <c r="R45" s="13"/>
      <c r="S45" s="33">
        <f>SUM(S38:S43)</f>
        <v>6477369.1100000013</v>
      </c>
      <c r="T45" s="25"/>
      <c r="U45" s="34">
        <v>6408848.9900000002</v>
      </c>
    </row>
    <row r="46" spans="1:21" x14ac:dyDescent="0.2">
      <c r="A46" s="24" t="s">
        <v>45</v>
      </c>
      <c r="C46" s="13">
        <v>-3518201.13</v>
      </c>
      <c r="D46" s="25"/>
      <c r="E46" s="13">
        <v>0</v>
      </c>
      <c r="F46" s="25"/>
      <c r="G46" s="13">
        <v>-1622052.73</v>
      </c>
      <c r="H46" s="13"/>
      <c r="I46" s="13">
        <v>0</v>
      </c>
      <c r="J46" s="13"/>
      <c r="K46" s="13">
        <v>-686.91</v>
      </c>
      <c r="L46" s="13"/>
      <c r="M46" s="13">
        <v>0</v>
      </c>
      <c r="N46" s="13"/>
      <c r="O46" s="13">
        <v>0</v>
      </c>
      <c r="P46" s="13"/>
      <c r="Q46" s="13">
        <v>0</v>
      </c>
      <c r="R46" s="13"/>
      <c r="S46" s="26">
        <f>SUM(C46:R46)</f>
        <v>-5140940.7699999996</v>
      </c>
      <c r="T46" s="25"/>
      <c r="U46" s="4">
        <v>-5038121.2700000005</v>
      </c>
    </row>
    <row r="47" spans="1:21" x14ac:dyDescent="0.2">
      <c r="A47" s="27"/>
      <c r="C47" s="28">
        <f>SUM(C38:C46)</f>
        <v>949853.41999999993</v>
      </c>
      <c r="D47" s="25"/>
      <c r="E47" s="28">
        <f>SUM(E38:E46)</f>
        <v>0</v>
      </c>
      <c r="F47" s="25"/>
      <c r="G47" s="28">
        <f>SUM(G38:G46)</f>
        <v>327265.98</v>
      </c>
      <c r="H47" s="13"/>
      <c r="I47" s="28">
        <f>SUM(I38:I46)</f>
        <v>0</v>
      </c>
      <c r="J47" s="13"/>
      <c r="K47" s="28">
        <f>SUM(K38:K46)</f>
        <v>59308.939999999995</v>
      </c>
      <c r="L47" s="13"/>
      <c r="M47" s="28">
        <f>SUM(M38:M46)</f>
        <v>0</v>
      </c>
      <c r="N47" s="13"/>
      <c r="O47" s="28">
        <f>SUM(O38:O46)</f>
        <v>0</v>
      </c>
      <c r="P47" s="13"/>
      <c r="Q47" s="28">
        <f>SUM(Q38:Q46)</f>
        <v>0</v>
      </c>
      <c r="R47" s="13"/>
      <c r="S47" s="29">
        <f>SUM(S45:S46)</f>
        <v>1336428.3400000017</v>
      </c>
      <c r="T47" s="25"/>
      <c r="U47" s="28">
        <v>1370727.7199999997</v>
      </c>
    </row>
    <row r="48" spans="1:21" x14ac:dyDescent="0.2">
      <c r="A48" s="24"/>
      <c r="C48" s="13"/>
      <c r="D48" s="25"/>
      <c r="E48" s="13"/>
      <c r="F48" s="25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25"/>
      <c r="R48" s="25"/>
      <c r="S48" s="26"/>
      <c r="T48" s="25"/>
      <c r="U48" s="4"/>
    </row>
    <row r="49" spans="1:21" x14ac:dyDescent="0.2">
      <c r="A49" s="31" t="s">
        <v>46</v>
      </c>
      <c r="C49" s="13"/>
      <c r="D49" s="25"/>
      <c r="E49" s="13"/>
      <c r="F49" s="25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25"/>
      <c r="R49" s="25"/>
      <c r="S49" s="26"/>
      <c r="T49" s="25"/>
      <c r="U49" s="4"/>
    </row>
    <row r="50" spans="1:21" x14ac:dyDescent="0.2">
      <c r="A50" s="24" t="s">
        <v>47</v>
      </c>
      <c r="C50" s="13">
        <v>451856.42</v>
      </c>
      <c r="D50" s="25"/>
      <c r="E50" s="13">
        <v>0</v>
      </c>
      <c r="F50" s="25"/>
      <c r="G50" s="13">
        <v>98775.65</v>
      </c>
      <c r="H50" s="13"/>
      <c r="I50" s="13">
        <v>0</v>
      </c>
      <c r="J50" s="13"/>
      <c r="K50" s="13">
        <v>4197.6000000000004</v>
      </c>
      <c r="L50" s="13"/>
      <c r="M50" s="13">
        <v>0</v>
      </c>
      <c r="N50" s="13"/>
      <c r="O50" s="13">
        <v>0</v>
      </c>
      <c r="P50" s="13"/>
      <c r="Q50" s="13">
        <v>0</v>
      </c>
      <c r="R50" s="13"/>
      <c r="S50" s="26">
        <f>SUM(C50:R50)</f>
        <v>554829.66999999993</v>
      </c>
      <c r="T50" s="25"/>
      <c r="U50" s="4">
        <v>550632.07000000007</v>
      </c>
    </row>
    <row r="51" spans="1:21" x14ac:dyDescent="0.2">
      <c r="A51" s="24" t="s">
        <v>48</v>
      </c>
      <c r="C51" s="13">
        <v>-330528.19</v>
      </c>
      <c r="D51" s="25"/>
      <c r="E51" s="13">
        <v>0</v>
      </c>
      <c r="F51" s="25"/>
      <c r="G51" s="13">
        <v>-89184.68</v>
      </c>
      <c r="H51" s="13"/>
      <c r="I51" s="13">
        <v>0</v>
      </c>
      <c r="J51" s="13"/>
      <c r="K51" s="13">
        <v>-105.91</v>
      </c>
      <c r="L51" s="13"/>
      <c r="M51" s="13">
        <v>0</v>
      </c>
      <c r="N51" s="13"/>
      <c r="O51" s="13">
        <v>0</v>
      </c>
      <c r="P51" s="13"/>
      <c r="Q51" s="13">
        <v>0</v>
      </c>
      <c r="R51" s="13"/>
      <c r="S51" s="26">
        <f>SUM(C51:R51)</f>
        <v>-419818.77999999997</v>
      </c>
      <c r="T51" s="25"/>
      <c r="U51" s="4">
        <v>-410395.73</v>
      </c>
    </row>
    <row r="52" spans="1:21" x14ac:dyDescent="0.2">
      <c r="A52" s="24"/>
      <c r="C52" s="28">
        <f>SUM(C50:C51)</f>
        <v>121328.22999999998</v>
      </c>
      <c r="D52" s="25"/>
      <c r="E52" s="28">
        <f>SUM(E50:E51)</f>
        <v>0</v>
      </c>
      <c r="F52" s="25"/>
      <c r="G52" s="28">
        <f>SUM(G50:G51)</f>
        <v>9590.9700000000012</v>
      </c>
      <c r="H52" s="13"/>
      <c r="I52" s="28">
        <f>SUM(I50:I51)</f>
        <v>0</v>
      </c>
      <c r="J52" s="13"/>
      <c r="K52" s="28">
        <f>SUM(K50:K51)</f>
        <v>4091.6900000000005</v>
      </c>
      <c r="L52" s="13"/>
      <c r="M52" s="28">
        <f>SUM(M50:M51)</f>
        <v>0</v>
      </c>
      <c r="N52" s="13"/>
      <c r="O52" s="28">
        <f>SUM(O50:O51)</f>
        <v>0</v>
      </c>
      <c r="P52" s="13"/>
      <c r="Q52" s="28">
        <f>SUM(Q50:Q51)</f>
        <v>0</v>
      </c>
      <c r="R52" s="13"/>
      <c r="S52" s="29">
        <f>SUM(S50:S51)</f>
        <v>135010.88999999996</v>
      </c>
      <c r="T52" s="25"/>
      <c r="U52" s="28">
        <v>140236.34000000008</v>
      </c>
    </row>
    <row r="53" spans="1:21" x14ac:dyDescent="0.2"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30"/>
      <c r="T53" s="25"/>
      <c r="U53" s="25"/>
    </row>
    <row r="54" spans="1:21" ht="13.5" thickBot="1" x14ac:dyDescent="0.25">
      <c r="C54" s="35">
        <f>C27+C34+C47+C52</f>
        <v>9747077.3200000003</v>
      </c>
      <c r="D54" s="25"/>
      <c r="E54" s="35">
        <f>E27+E34+E47+E52</f>
        <v>510747.95999999996</v>
      </c>
      <c r="F54" s="25"/>
      <c r="G54" s="35">
        <f>G27+G34+G47+G52</f>
        <v>22929934.650000002</v>
      </c>
      <c r="H54" s="13"/>
      <c r="I54" s="35">
        <f>I27+I34+I47+I52</f>
        <v>0</v>
      </c>
      <c r="J54" s="13"/>
      <c r="K54" s="35">
        <f>K27+K34+K47+K52</f>
        <v>16014258.239999998</v>
      </c>
      <c r="L54" s="13"/>
      <c r="M54" s="35">
        <f>M27+M34+M47+M52</f>
        <v>887406.25</v>
      </c>
      <c r="N54" s="13"/>
      <c r="O54" s="35">
        <f>O27+O34+O47+O52</f>
        <v>95258.74</v>
      </c>
      <c r="P54" s="13"/>
      <c r="Q54" s="35">
        <f>Q27+Q34+Q47+Q52</f>
        <v>38695.800000000003</v>
      </c>
      <c r="R54" s="13"/>
      <c r="S54" s="36">
        <f>SUM(S27+S34+S47+S52)</f>
        <v>50223378.960000008</v>
      </c>
      <c r="T54" s="25"/>
      <c r="U54" s="35">
        <v>29181124.669999998</v>
      </c>
    </row>
    <row r="55" spans="1:21" ht="13.5" thickTop="1" x14ac:dyDescent="0.2">
      <c r="C55" s="37"/>
      <c r="D55" s="25"/>
      <c r="E55" s="25"/>
      <c r="F55" s="25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25"/>
      <c r="R55" s="25"/>
      <c r="S55" s="38"/>
      <c r="T55" s="25"/>
      <c r="U55" s="25"/>
    </row>
    <row r="56" spans="1:21" x14ac:dyDescent="0.2">
      <c r="A56" s="22" t="s">
        <v>49</v>
      </c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30"/>
      <c r="T56" s="25"/>
      <c r="U56" s="25"/>
    </row>
    <row r="57" spans="1:21" x14ac:dyDescent="0.2">
      <c r="A57" s="23" t="s">
        <v>16</v>
      </c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30"/>
      <c r="T57" s="25"/>
      <c r="U57" s="25"/>
    </row>
    <row r="58" spans="1:21" x14ac:dyDescent="0.2">
      <c r="A58" s="24" t="s">
        <v>50</v>
      </c>
      <c r="C58" s="13">
        <v>26390</v>
      </c>
      <c r="D58" s="25"/>
      <c r="E58" s="13">
        <v>304918</v>
      </c>
      <c r="F58" s="13"/>
      <c r="G58" s="13">
        <v>755315.12</v>
      </c>
      <c r="H58" s="13"/>
      <c r="I58" s="13">
        <v>356</v>
      </c>
      <c r="J58" s="13"/>
      <c r="K58" s="13">
        <v>293052.45</v>
      </c>
      <c r="L58" s="13"/>
      <c r="M58" s="13">
        <v>0</v>
      </c>
      <c r="N58" s="13"/>
      <c r="O58" s="13">
        <v>0</v>
      </c>
      <c r="P58" s="13"/>
      <c r="Q58" s="13">
        <v>38848.800000000003</v>
      </c>
      <c r="R58" s="13"/>
      <c r="S58" s="26">
        <f t="shared" ref="S58:S67" si="2">SUM(C58:R58)</f>
        <v>1418880.37</v>
      </c>
      <c r="T58" s="25"/>
      <c r="U58" s="4">
        <v>1239637.55</v>
      </c>
    </row>
    <row r="59" spans="1:21" x14ac:dyDescent="0.2">
      <c r="A59" s="24" t="s">
        <v>51</v>
      </c>
      <c r="C59" s="13">
        <v>10.77</v>
      </c>
      <c r="D59" s="25"/>
      <c r="E59" s="13">
        <v>0</v>
      </c>
      <c r="F59" s="13"/>
      <c r="G59" s="13">
        <v>445652.97</v>
      </c>
      <c r="H59" s="13"/>
      <c r="I59" s="13">
        <v>0</v>
      </c>
      <c r="J59" s="13"/>
      <c r="K59" s="13">
        <v>18587.059999999998</v>
      </c>
      <c r="L59" s="13"/>
      <c r="M59" s="13">
        <v>16.989999999999998</v>
      </c>
      <c r="N59" s="13"/>
      <c r="O59" s="13">
        <v>0.41</v>
      </c>
      <c r="P59" s="13"/>
      <c r="Q59" s="13">
        <v>0</v>
      </c>
      <c r="R59" s="13"/>
      <c r="S59" s="26">
        <f t="shared" si="2"/>
        <v>464268.19999999995</v>
      </c>
      <c r="T59" s="25"/>
      <c r="U59" s="4">
        <v>602374.05999999994</v>
      </c>
    </row>
    <row r="60" spans="1:21" x14ac:dyDescent="0.2">
      <c r="A60" s="24" t="s">
        <v>52</v>
      </c>
      <c r="C60" s="13">
        <v>66.27</v>
      </c>
      <c r="D60" s="25"/>
      <c r="E60" s="13">
        <v>76.2</v>
      </c>
      <c r="F60" s="13"/>
      <c r="G60" s="13">
        <v>967010.55999999994</v>
      </c>
      <c r="H60" s="13"/>
      <c r="I60" s="13">
        <v>0</v>
      </c>
      <c r="J60" s="13"/>
      <c r="K60" s="13">
        <v>8143.6399999999994</v>
      </c>
      <c r="L60" s="13"/>
      <c r="M60" s="13">
        <v>104.52</v>
      </c>
      <c r="N60" s="13"/>
      <c r="O60" s="13">
        <v>8.7899999999999991</v>
      </c>
      <c r="P60" s="13"/>
      <c r="Q60" s="13">
        <v>0</v>
      </c>
      <c r="R60" s="13"/>
      <c r="S60" s="26">
        <f t="shared" si="2"/>
        <v>975409.98</v>
      </c>
      <c r="T60" s="25"/>
      <c r="U60" s="4">
        <v>1332452.1299999999</v>
      </c>
    </row>
    <row r="61" spans="1:21" x14ac:dyDescent="0.2">
      <c r="A61" s="24" t="s">
        <v>53</v>
      </c>
      <c r="C61" s="13">
        <v>0</v>
      </c>
      <c r="D61" s="25"/>
      <c r="E61" s="13">
        <v>0</v>
      </c>
      <c r="F61" s="13"/>
      <c r="G61" s="13">
        <v>523660.99</v>
      </c>
      <c r="H61" s="13"/>
      <c r="I61" s="13">
        <v>0</v>
      </c>
      <c r="J61" s="13"/>
      <c r="K61" s="13">
        <v>1737</v>
      </c>
      <c r="L61" s="13"/>
      <c r="M61" s="13">
        <v>0</v>
      </c>
      <c r="N61" s="13"/>
      <c r="O61" s="13">
        <v>0</v>
      </c>
      <c r="P61" s="13"/>
      <c r="Q61" s="13">
        <v>0</v>
      </c>
      <c r="R61" s="13"/>
      <c r="S61" s="26">
        <f t="shared" si="2"/>
        <v>525397.99</v>
      </c>
      <c r="T61" s="25"/>
      <c r="U61" s="4">
        <v>545427.67000000004</v>
      </c>
    </row>
    <row r="62" spans="1:21" x14ac:dyDescent="0.2">
      <c r="A62" s="24" t="s">
        <v>54</v>
      </c>
      <c r="C62" s="13">
        <v>0</v>
      </c>
      <c r="D62" s="25"/>
      <c r="E62" s="13">
        <v>0</v>
      </c>
      <c r="F62" s="13"/>
      <c r="G62" s="13">
        <v>1333692.0000000002</v>
      </c>
      <c r="H62" s="13"/>
      <c r="I62" s="13">
        <v>0</v>
      </c>
      <c r="J62" s="13"/>
      <c r="K62" s="13">
        <v>50872.7</v>
      </c>
      <c r="L62" s="13"/>
      <c r="M62" s="13">
        <v>0</v>
      </c>
      <c r="N62" s="13"/>
      <c r="O62" s="13">
        <v>0</v>
      </c>
      <c r="P62" s="13"/>
      <c r="Q62" s="13">
        <v>0</v>
      </c>
      <c r="R62" s="13"/>
      <c r="S62" s="26">
        <f t="shared" si="2"/>
        <v>1384564.7000000002</v>
      </c>
      <c r="T62" s="25"/>
      <c r="U62" s="4">
        <v>1256670.8199999998</v>
      </c>
    </row>
    <row r="63" spans="1:21" hidden="1" x14ac:dyDescent="0.2">
      <c r="A63" s="24" t="s">
        <v>55</v>
      </c>
      <c r="C63" s="13">
        <v>0</v>
      </c>
      <c r="D63" s="25"/>
      <c r="E63" s="13">
        <v>0</v>
      </c>
      <c r="F63" s="13"/>
      <c r="G63" s="13">
        <v>0</v>
      </c>
      <c r="H63" s="13"/>
      <c r="I63" s="13">
        <v>0</v>
      </c>
      <c r="J63" s="13"/>
      <c r="K63" s="13">
        <v>0</v>
      </c>
      <c r="L63" s="13"/>
      <c r="M63" s="13">
        <v>0</v>
      </c>
      <c r="N63" s="13"/>
      <c r="O63" s="13">
        <v>0</v>
      </c>
      <c r="P63" s="13"/>
      <c r="Q63" s="13">
        <v>0</v>
      </c>
      <c r="R63" s="13"/>
      <c r="S63" s="26">
        <f t="shared" si="2"/>
        <v>0</v>
      </c>
      <c r="T63" s="25"/>
      <c r="U63" s="4">
        <v>0</v>
      </c>
    </row>
    <row r="64" spans="1:21" x14ac:dyDescent="0.2">
      <c r="A64" s="24" t="s">
        <v>56</v>
      </c>
      <c r="C64" s="13">
        <v>0</v>
      </c>
      <c r="D64" s="25"/>
      <c r="E64" s="13">
        <v>0</v>
      </c>
      <c r="F64" s="13"/>
      <c r="G64" s="13">
        <v>16892257.760000002</v>
      </c>
      <c r="H64" s="13"/>
      <c r="I64" s="13">
        <v>0</v>
      </c>
      <c r="J64" s="13"/>
      <c r="K64" s="13">
        <v>0</v>
      </c>
      <c r="L64" s="13"/>
      <c r="M64" s="13">
        <v>0</v>
      </c>
      <c r="N64" s="13"/>
      <c r="O64" s="13">
        <v>0</v>
      </c>
      <c r="P64" s="13"/>
      <c r="Q64" s="13">
        <v>0</v>
      </c>
      <c r="R64" s="13"/>
      <c r="S64" s="26">
        <f t="shared" si="2"/>
        <v>16892257.760000002</v>
      </c>
      <c r="T64" s="25"/>
      <c r="U64" s="4">
        <v>717484.76000000164</v>
      </c>
    </row>
    <row r="65" spans="1:21" hidden="1" x14ac:dyDescent="0.2">
      <c r="A65" s="24" t="s">
        <v>57</v>
      </c>
      <c r="C65" s="13">
        <v>0</v>
      </c>
      <c r="D65" s="25"/>
      <c r="E65" s="13">
        <v>0</v>
      </c>
      <c r="F65" s="13"/>
      <c r="G65" s="13">
        <v>0</v>
      </c>
      <c r="H65" s="13"/>
      <c r="I65" s="13">
        <v>0</v>
      </c>
      <c r="J65" s="13"/>
      <c r="K65" s="13">
        <v>0</v>
      </c>
      <c r="L65" s="13"/>
      <c r="M65" s="13">
        <v>0</v>
      </c>
      <c r="N65" s="13"/>
      <c r="O65" s="13">
        <v>0</v>
      </c>
      <c r="P65" s="13"/>
      <c r="Q65" s="13">
        <v>0</v>
      </c>
      <c r="R65" s="13"/>
      <c r="S65" s="26">
        <f t="shared" si="2"/>
        <v>0</v>
      </c>
      <c r="T65" s="25"/>
      <c r="U65" s="4">
        <v>0</v>
      </c>
    </row>
    <row r="66" spans="1:21" x14ac:dyDescent="0.2">
      <c r="A66" s="24" t="s">
        <v>58</v>
      </c>
      <c r="C66" s="13">
        <v>0</v>
      </c>
      <c r="D66" s="25"/>
      <c r="E66" s="13">
        <v>-6959475.5</v>
      </c>
      <c r="F66" s="13"/>
      <c r="G66" s="13">
        <v>0</v>
      </c>
      <c r="H66" s="13"/>
      <c r="I66" s="13">
        <v>-7336506.4500000002</v>
      </c>
      <c r="J66" s="13"/>
      <c r="K66" s="13">
        <v>-882194.73</v>
      </c>
      <c r="L66" s="13"/>
      <c r="M66" s="13">
        <v>0</v>
      </c>
      <c r="N66" s="13"/>
      <c r="O66" s="13">
        <v>-402019.38</v>
      </c>
      <c r="P66" s="13"/>
      <c r="Q66" s="13">
        <v>-153</v>
      </c>
      <c r="R66" s="13"/>
      <c r="S66" s="26">
        <f t="shared" si="2"/>
        <v>-15580349.060000001</v>
      </c>
      <c r="T66" s="25"/>
      <c r="U66" s="4">
        <v>-22082424.830000002</v>
      </c>
    </row>
    <row r="67" spans="1:21" x14ac:dyDescent="0.2">
      <c r="A67" s="24" t="s">
        <v>59</v>
      </c>
      <c r="C67" s="13">
        <v>5264112.28</v>
      </c>
      <c r="D67" s="25"/>
      <c r="E67" s="13">
        <v>7165229.2599999998</v>
      </c>
      <c r="F67" s="13"/>
      <c r="G67" s="13">
        <v>-2071.83</v>
      </c>
      <c r="H67" s="13"/>
      <c r="I67" s="13">
        <v>7336044.7000000011</v>
      </c>
      <c r="J67" s="13"/>
      <c r="K67" s="13">
        <v>16460659.569999998</v>
      </c>
      <c r="L67" s="13"/>
      <c r="M67" s="13">
        <v>887284.74</v>
      </c>
      <c r="N67" s="13"/>
      <c r="O67" s="13">
        <v>497268.92000000004</v>
      </c>
      <c r="P67" s="13"/>
      <c r="Q67" s="13">
        <v>0</v>
      </c>
      <c r="R67" s="13"/>
      <c r="S67" s="26">
        <f t="shared" si="2"/>
        <v>37608527.640000001</v>
      </c>
      <c r="T67" s="25"/>
      <c r="U67" s="4">
        <v>40407122.309999995</v>
      </c>
    </row>
    <row r="68" spans="1:21" x14ac:dyDescent="0.2">
      <c r="A68" s="31"/>
      <c r="C68" s="28">
        <f>SUM(C58:C67)</f>
        <v>5290579.32</v>
      </c>
      <c r="D68" s="25"/>
      <c r="E68" s="28">
        <f>SUM(E58:E67)</f>
        <v>510747.95999999996</v>
      </c>
      <c r="F68" s="25"/>
      <c r="G68" s="28">
        <f>SUM(G58:G67)</f>
        <v>20915517.570000004</v>
      </c>
      <c r="H68" s="13"/>
      <c r="I68" s="28">
        <f>SUM(I58:I67)</f>
        <v>-105.74999999906868</v>
      </c>
      <c r="J68" s="13"/>
      <c r="K68" s="28">
        <f>SUM(K58:K67)</f>
        <v>15950857.689999998</v>
      </c>
      <c r="L68" s="13"/>
      <c r="M68" s="28">
        <f>SUM(M58:M67)</f>
        <v>887406.25</v>
      </c>
      <c r="N68" s="13"/>
      <c r="O68" s="28">
        <f>SUM(O58:O67)</f>
        <v>95258.740000000049</v>
      </c>
      <c r="P68" s="13"/>
      <c r="Q68" s="28">
        <f>SUM(Q58:Q67)</f>
        <v>38695.800000000003</v>
      </c>
      <c r="R68" s="13"/>
      <c r="S68" s="29">
        <f>SUM(S58:S67)</f>
        <v>43688957.579999998</v>
      </c>
      <c r="T68" s="25"/>
      <c r="U68" s="28">
        <v>24018744.469999995</v>
      </c>
    </row>
    <row r="69" spans="1:21" x14ac:dyDescent="0.2">
      <c r="A69" s="31"/>
      <c r="C69" s="13"/>
      <c r="D69" s="25"/>
      <c r="E69" s="13"/>
      <c r="F69" s="25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25"/>
      <c r="R69" s="25"/>
      <c r="S69" s="39"/>
      <c r="T69" s="25"/>
      <c r="U69" s="13"/>
    </row>
    <row r="70" spans="1:21" x14ac:dyDescent="0.2">
      <c r="A70" s="23" t="s">
        <v>60</v>
      </c>
      <c r="C70" s="13"/>
      <c r="D70" s="25"/>
      <c r="E70" s="13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30"/>
      <c r="T70" s="25"/>
      <c r="U70" s="25"/>
    </row>
    <row r="71" spans="1:21" x14ac:dyDescent="0.2">
      <c r="A71" s="24" t="s">
        <v>61</v>
      </c>
      <c r="C71" s="13">
        <v>388269.93</v>
      </c>
      <c r="D71" s="25"/>
      <c r="E71" s="13">
        <v>0</v>
      </c>
      <c r="F71" s="25"/>
      <c r="G71" s="13">
        <v>79892.179999999993</v>
      </c>
      <c r="H71" s="13"/>
      <c r="I71" s="13">
        <v>0</v>
      </c>
      <c r="J71" s="13"/>
      <c r="K71" s="13">
        <v>0</v>
      </c>
      <c r="L71" s="13"/>
      <c r="M71" s="13">
        <v>0</v>
      </c>
      <c r="N71" s="13"/>
      <c r="O71" s="13">
        <v>0</v>
      </c>
      <c r="P71" s="13"/>
      <c r="Q71" s="13">
        <v>0</v>
      </c>
      <c r="R71" s="13"/>
      <c r="S71" s="26">
        <f>SUM(C71:R71)</f>
        <v>468162.11</v>
      </c>
      <c r="T71" s="25"/>
      <c r="U71" s="4">
        <v>468162.11</v>
      </c>
    </row>
    <row r="72" spans="1:21" x14ac:dyDescent="0.2">
      <c r="A72" s="24" t="s">
        <v>56</v>
      </c>
      <c r="C72" s="13">
        <v>0</v>
      </c>
      <c r="D72" s="25"/>
      <c r="E72" s="13">
        <v>0</v>
      </c>
      <c r="F72" s="25"/>
      <c r="G72" s="13">
        <v>51767.45</v>
      </c>
      <c r="H72" s="13"/>
      <c r="I72" s="13">
        <v>0</v>
      </c>
      <c r="J72" s="13"/>
      <c r="K72" s="13">
        <v>0</v>
      </c>
      <c r="L72" s="13"/>
      <c r="M72" s="13">
        <v>0</v>
      </c>
      <c r="N72" s="13"/>
      <c r="O72" s="13">
        <v>0</v>
      </c>
      <c r="P72" s="13"/>
      <c r="Q72" s="13">
        <v>0</v>
      </c>
      <c r="R72" s="13"/>
      <c r="S72" s="26">
        <f>SUM(C72:R72)</f>
        <v>51767.45</v>
      </c>
      <c r="T72" s="25"/>
      <c r="U72" s="13">
        <v>40437.629999999997</v>
      </c>
    </row>
    <row r="73" spans="1:21" x14ac:dyDescent="0.2">
      <c r="A73" s="24" t="s">
        <v>62</v>
      </c>
      <c r="C73" s="13">
        <v>1071181.6499999999</v>
      </c>
      <c r="D73" s="25"/>
      <c r="E73" s="13">
        <v>0</v>
      </c>
      <c r="F73" s="25"/>
      <c r="G73" s="13">
        <v>335992.04</v>
      </c>
      <c r="H73" s="13"/>
      <c r="I73" s="13">
        <v>105.75</v>
      </c>
      <c r="J73" s="13"/>
      <c r="K73" s="13">
        <v>63400.55</v>
      </c>
      <c r="L73" s="13"/>
      <c r="M73" s="13">
        <v>0</v>
      </c>
      <c r="N73" s="13"/>
      <c r="O73" s="13">
        <v>0</v>
      </c>
      <c r="P73" s="13"/>
      <c r="Q73" s="13">
        <v>0</v>
      </c>
      <c r="R73" s="13"/>
      <c r="S73" s="26">
        <f>SUM(C73:R73)</f>
        <v>1470679.99</v>
      </c>
      <c r="T73" s="25"/>
      <c r="U73" s="4">
        <v>1510964.06</v>
      </c>
    </row>
    <row r="74" spans="1:21" x14ac:dyDescent="0.2">
      <c r="A74" s="24" t="s">
        <v>63</v>
      </c>
      <c r="C74" s="13">
        <v>0</v>
      </c>
      <c r="D74" s="25"/>
      <c r="E74" s="13">
        <v>0</v>
      </c>
      <c r="F74" s="25"/>
      <c r="G74" s="13">
        <v>241056.57</v>
      </c>
      <c r="H74" s="13"/>
      <c r="I74" s="13">
        <v>0</v>
      </c>
      <c r="J74" s="13"/>
      <c r="K74" s="13">
        <v>0</v>
      </c>
      <c r="L74" s="13"/>
      <c r="M74" s="13">
        <v>0</v>
      </c>
      <c r="N74" s="13"/>
      <c r="O74" s="13">
        <v>0</v>
      </c>
      <c r="P74" s="13"/>
      <c r="Q74" s="13">
        <v>0</v>
      </c>
      <c r="R74" s="13"/>
      <c r="S74" s="26">
        <f>SUM(C74:R74)</f>
        <v>241056.57</v>
      </c>
      <c r="T74" s="25"/>
      <c r="U74" s="4">
        <v>241056.57</v>
      </c>
    </row>
    <row r="75" spans="1:21" x14ac:dyDescent="0.2">
      <c r="A75" s="24" t="s">
        <v>64</v>
      </c>
      <c r="C75" s="13">
        <v>0</v>
      </c>
      <c r="D75" s="25"/>
      <c r="E75" s="13">
        <v>0</v>
      </c>
      <c r="F75" s="25"/>
      <c r="G75" s="13">
        <v>1305708.8400000001</v>
      </c>
      <c r="H75" s="13"/>
      <c r="I75" s="13">
        <v>0</v>
      </c>
      <c r="J75" s="13"/>
      <c r="K75" s="13">
        <v>0</v>
      </c>
      <c r="L75" s="13"/>
      <c r="M75" s="13">
        <v>0</v>
      </c>
      <c r="N75" s="13"/>
      <c r="O75" s="13">
        <v>0</v>
      </c>
      <c r="P75" s="13"/>
      <c r="Q75" s="13">
        <v>0</v>
      </c>
      <c r="R75" s="13"/>
      <c r="S75" s="26">
        <f>SUM(C75:R75)</f>
        <v>1305708.8400000001</v>
      </c>
      <c r="T75" s="25"/>
      <c r="U75" s="4">
        <v>1305708.8400000001</v>
      </c>
    </row>
    <row r="76" spans="1:21" x14ac:dyDescent="0.2">
      <c r="A76" s="24"/>
      <c r="C76" s="28">
        <f>SUM(C71:C75)</f>
        <v>1459451.5799999998</v>
      </c>
      <c r="D76" s="25"/>
      <c r="E76" s="28">
        <f>SUM(E71:E75)</f>
        <v>0</v>
      </c>
      <c r="F76" s="25"/>
      <c r="G76" s="28">
        <f>SUM(G71:G75)</f>
        <v>2014417.08</v>
      </c>
      <c r="H76" s="13"/>
      <c r="I76" s="28">
        <f>SUM(I71:I75)</f>
        <v>105.75</v>
      </c>
      <c r="J76" s="13"/>
      <c r="K76" s="28">
        <f>SUM(K71:K75)</f>
        <v>63400.55</v>
      </c>
      <c r="L76" s="13"/>
      <c r="M76" s="28">
        <f>SUM(M71:M75)</f>
        <v>0</v>
      </c>
      <c r="N76" s="13"/>
      <c r="O76" s="28">
        <f>SUM(O71:O75)</f>
        <v>0</v>
      </c>
      <c r="P76" s="13"/>
      <c r="Q76" s="28">
        <f>SUM(Q71:Q75)</f>
        <v>0</v>
      </c>
      <c r="R76" s="13"/>
      <c r="S76" s="29">
        <f>SUM(S71:S75)</f>
        <v>3537374.96</v>
      </c>
      <c r="T76" s="25"/>
      <c r="U76" s="28">
        <v>3566329.21</v>
      </c>
    </row>
    <row r="77" spans="1:21" x14ac:dyDescent="0.2">
      <c r="A77" s="27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30"/>
      <c r="T77" s="25"/>
      <c r="U77" s="25"/>
    </row>
    <row r="78" spans="1:21" x14ac:dyDescent="0.2">
      <c r="A78" s="23" t="s">
        <v>65</v>
      </c>
      <c r="C78" s="13">
        <v>0</v>
      </c>
      <c r="D78" s="25"/>
      <c r="E78" s="13">
        <v>0</v>
      </c>
      <c r="F78" s="25"/>
      <c r="G78" s="13">
        <v>0</v>
      </c>
      <c r="H78" s="25"/>
      <c r="I78" s="13">
        <v>0</v>
      </c>
      <c r="J78" s="13"/>
      <c r="K78" s="13">
        <v>0</v>
      </c>
      <c r="L78" s="13"/>
      <c r="M78" s="13">
        <v>0</v>
      </c>
      <c r="N78" s="13"/>
      <c r="O78" s="13">
        <v>0</v>
      </c>
      <c r="P78" s="25"/>
      <c r="Q78" s="13">
        <v>0</v>
      </c>
      <c r="R78" s="25"/>
      <c r="S78" s="30"/>
      <c r="T78" s="25"/>
      <c r="U78" s="25"/>
    </row>
    <row r="79" spans="1:21" x14ac:dyDescent="0.2">
      <c r="A79" s="31" t="s">
        <v>66</v>
      </c>
      <c r="C79" s="13">
        <v>132250.76</v>
      </c>
      <c r="D79" s="25"/>
      <c r="E79" s="13">
        <v>0</v>
      </c>
      <c r="F79" s="25"/>
      <c r="G79" s="13">
        <v>0</v>
      </c>
      <c r="H79" s="13"/>
      <c r="I79" s="13">
        <v>0</v>
      </c>
      <c r="J79" s="13"/>
      <c r="K79" s="13">
        <v>0</v>
      </c>
      <c r="L79" s="13"/>
      <c r="M79" s="13">
        <v>0</v>
      </c>
      <c r="N79" s="13"/>
      <c r="O79" s="13">
        <v>0</v>
      </c>
      <c r="P79" s="13"/>
      <c r="Q79" s="13">
        <v>0</v>
      </c>
      <c r="R79" s="13"/>
      <c r="S79" s="26">
        <f>SUM(C79:R79)</f>
        <v>132250.76</v>
      </c>
      <c r="T79" s="25"/>
      <c r="U79" s="4">
        <v>132250.76</v>
      </c>
    </row>
    <row r="80" spans="1:21" hidden="1" x14ac:dyDescent="0.2">
      <c r="A80" s="31" t="s">
        <v>67</v>
      </c>
      <c r="C80" s="13">
        <v>0</v>
      </c>
      <c r="D80" s="25"/>
      <c r="E80" s="13">
        <v>0</v>
      </c>
      <c r="F80" s="25"/>
      <c r="G80" s="13">
        <v>0</v>
      </c>
      <c r="H80" s="13"/>
      <c r="I80" s="13">
        <v>0</v>
      </c>
      <c r="J80" s="13"/>
      <c r="K80" s="13">
        <v>0</v>
      </c>
      <c r="L80" s="13"/>
      <c r="M80" s="13">
        <v>0</v>
      </c>
      <c r="N80" s="13"/>
      <c r="O80" s="13">
        <v>0</v>
      </c>
      <c r="P80" s="13"/>
      <c r="Q80" s="13">
        <v>0</v>
      </c>
      <c r="R80" s="13"/>
      <c r="S80" s="26">
        <f>SUM(C80:R80)</f>
        <v>0</v>
      </c>
      <c r="T80" s="25"/>
      <c r="U80" s="4">
        <v>0</v>
      </c>
    </row>
    <row r="81" spans="1:21" x14ac:dyDescent="0.2">
      <c r="A81" s="31" t="s">
        <v>68</v>
      </c>
      <c r="C81" s="13">
        <v>1291620.6299999999</v>
      </c>
      <c r="D81" s="25"/>
      <c r="E81" s="13">
        <v>0</v>
      </c>
      <c r="F81" s="25"/>
      <c r="G81" s="13">
        <v>0</v>
      </c>
      <c r="H81" s="13"/>
      <c r="I81" s="13">
        <v>0</v>
      </c>
      <c r="J81" s="13"/>
      <c r="K81" s="13">
        <v>0</v>
      </c>
      <c r="L81" s="13"/>
      <c r="M81" s="13">
        <v>0</v>
      </c>
      <c r="N81" s="13"/>
      <c r="O81" s="13">
        <v>0</v>
      </c>
      <c r="P81" s="13"/>
      <c r="Q81" s="13">
        <v>0</v>
      </c>
      <c r="R81" s="13"/>
      <c r="S81" s="26">
        <f>SUM(C81:R81)</f>
        <v>1291620.6299999999</v>
      </c>
      <c r="T81" s="25"/>
      <c r="U81" s="4">
        <v>1291620.6299999999</v>
      </c>
    </row>
    <row r="82" spans="1:21" x14ac:dyDescent="0.2">
      <c r="A82" s="31" t="s">
        <v>69</v>
      </c>
      <c r="C82" s="40">
        <v>1573175.03</v>
      </c>
      <c r="D82" s="25"/>
      <c r="E82" s="13">
        <v>0</v>
      </c>
      <c r="F82" s="25"/>
      <c r="G82" s="13">
        <v>0</v>
      </c>
      <c r="H82" s="13"/>
      <c r="I82" s="13">
        <v>0</v>
      </c>
      <c r="J82" s="13"/>
      <c r="K82" s="13">
        <v>0</v>
      </c>
      <c r="L82" s="13"/>
      <c r="M82" s="13">
        <v>0</v>
      </c>
      <c r="N82" s="13"/>
      <c r="O82" s="13">
        <v>0</v>
      </c>
      <c r="P82" s="13"/>
      <c r="Q82" s="13">
        <v>0</v>
      </c>
      <c r="R82" s="13"/>
      <c r="S82" s="26">
        <f>SUM(C82:R82)</f>
        <v>1573175.03</v>
      </c>
      <c r="T82" s="25"/>
      <c r="U82" s="4">
        <v>172179.6</v>
      </c>
    </row>
    <row r="83" spans="1:21" hidden="1" x14ac:dyDescent="0.2">
      <c r="A83" s="31" t="s">
        <v>70</v>
      </c>
      <c r="C83" s="13"/>
      <c r="D83" s="25"/>
      <c r="E83" s="25"/>
      <c r="F83" s="25"/>
      <c r="G83" s="25"/>
      <c r="H83" s="25"/>
      <c r="I83" s="13">
        <v>0</v>
      </c>
      <c r="J83" s="13"/>
      <c r="K83" s="13"/>
      <c r="L83" s="13"/>
      <c r="M83" s="13"/>
      <c r="N83" s="13"/>
      <c r="O83" s="13">
        <v>0</v>
      </c>
      <c r="P83" s="25"/>
      <c r="Q83" s="13">
        <v>0</v>
      </c>
      <c r="R83" s="25"/>
      <c r="S83" s="26" t="e">
        <f>#REF!+C83+E83+#REF!+#REF!+#REF!+#REF!+#REF!</f>
        <v>#REF!</v>
      </c>
      <c r="T83" s="25"/>
      <c r="U83" s="4" t="e">
        <v>#REF!</v>
      </c>
    </row>
    <row r="84" spans="1:21" x14ac:dyDescent="0.2">
      <c r="A84" s="27"/>
      <c r="C84" s="28">
        <f>SUM(C79:C83)</f>
        <v>2997046.42</v>
      </c>
      <c r="D84" s="25"/>
      <c r="E84" s="28">
        <f>SUM(E79:E83)</f>
        <v>0</v>
      </c>
      <c r="F84" s="25"/>
      <c r="G84" s="28">
        <f>SUM(G79:G83)</f>
        <v>0</v>
      </c>
      <c r="H84" s="13"/>
      <c r="I84" s="28">
        <f>SUM(I79:I83)</f>
        <v>0</v>
      </c>
      <c r="J84" s="13"/>
      <c r="K84" s="28">
        <f>SUM(K79:K83)</f>
        <v>0</v>
      </c>
      <c r="L84" s="13"/>
      <c r="M84" s="28">
        <f>SUM(M79:M83)</f>
        <v>0</v>
      </c>
      <c r="N84" s="13"/>
      <c r="O84" s="28">
        <f>SUM(O79:O83)</f>
        <v>0</v>
      </c>
      <c r="P84" s="13"/>
      <c r="Q84" s="28">
        <f>SUM(Q79:Q83)</f>
        <v>0</v>
      </c>
      <c r="R84" s="13"/>
      <c r="S84" s="29">
        <f>SUM(S79:S82)</f>
        <v>2997046.42</v>
      </c>
      <c r="T84" s="25"/>
      <c r="U84" s="28">
        <v>1596050.99</v>
      </c>
    </row>
    <row r="85" spans="1:21" x14ac:dyDescent="0.2"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30"/>
      <c r="T85" s="25"/>
      <c r="U85" s="25"/>
    </row>
    <row r="86" spans="1:21" ht="13.5" thickBot="1" x14ac:dyDescent="0.25">
      <c r="C86" s="35">
        <f>ROUND(+C68+C76+C84,2)</f>
        <v>9747077.3200000003</v>
      </c>
      <c r="D86" s="25"/>
      <c r="E86" s="35">
        <f>ROUND(+E68+E76+E84,2)</f>
        <v>510747.96</v>
      </c>
      <c r="F86" s="25"/>
      <c r="G86" s="35">
        <f>ROUND(+G68+G76+G84,2)</f>
        <v>22929934.649999999</v>
      </c>
      <c r="H86" s="13"/>
      <c r="I86" s="35">
        <f>ROUND(+I68+I76+I84,2)</f>
        <v>0</v>
      </c>
      <c r="J86" s="13"/>
      <c r="K86" s="35">
        <f>ROUND(+K68+K76+K84,2)</f>
        <v>16014258.24</v>
      </c>
      <c r="L86" s="13"/>
      <c r="M86" s="35">
        <f>ROUND(+M68+M76+M84,2)</f>
        <v>887406.25</v>
      </c>
      <c r="N86" s="13"/>
      <c r="O86" s="35">
        <f>ROUND(+O68+O76+O84,2)</f>
        <v>95258.74</v>
      </c>
      <c r="P86" s="13"/>
      <c r="Q86" s="35">
        <f>ROUND(+Q68+Q76+Q84,2)</f>
        <v>38695.800000000003</v>
      </c>
      <c r="R86" s="13"/>
      <c r="S86" s="36">
        <f>ROUND(+S68+S76+S84,2)</f>
        <v>50223378.960000001</v>
      </c>
      <c r="T86" s="25"/>
      <c r="U86" s="35">
        <v>29181124.670000002</v>
      </c>
    </row>
    <row r="87" spans="1:21" ht="15.75" thickTop="1" x14ac:dyDescent="0.25">
      <c r="B87" s="42"/>
      <c r="C87" s="43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30"/>
      <c r="T87" s="41"/>
      <c r="U87" s="25"/>
    </row>
    <row r="88" spans="1:21" x14ac:dyDescent="0.2"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30"/>
      <c r="T88" s="25"/>
      <c r="U88" s="25"/>
    </row>
    <row r="89" spans="1:21" x14ac:dyDescent="0.2"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30"/>
      <c r="T89" s="25"/>
      <c r="U89" s="25"/>
    </row>
    <row r="90" spans="1:21" x14ac:dyDescent="0.2"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30"/>
      <c r="T90" s="25"/>
      <c r="U90" s="25"/>
    </row>
  </sheetData>
  <pageMargins left="1.3779527559055118" right="0.11811023622047245" top="0.70866141732283472" bottom="0.15748031496062992" header="0.27559055118110237" footer="0.23622047244094491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BALANÇO2020</vt:lpstr>
      <vt:lpstr>BALANÇO2020!Area_de_impressao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Melo</dc:creator>
  <cp:lastModifiedBy>Renata Melo</cp:lastModifiedBy>
  <dcterms:created xsi:type="dcterms:W3CDTF">2020-08-03T17:59:45Z</dcterms:created>
  <dcterms:modified xsi:type="dcterms:W3CDTF">2020-08-03T18:01:53Z</dcterms:modified>
</cp:coreProperties>
</file>