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inacotecaorgbr-my.sharepoint.com/personal/bcorazza_pinacoteca_org_br/Documents/Documentos/Relatório Contrato 001 2018/2020/4 trimestre/RH/"/>
    </mc:Choice>
  </mc:AlternateContent>
  <xr:revisionPtr revIDLastSave="1" documentId="13_ncr:1_{78283223-A0BC-4B41-94ED-9451BC06353D}" xr6:coauthVersionLast="45" xr6:coauthVersionMax="46" xr10:uidLastSave="{64B55C37-0358-4B7F-8578-3A475B43F417}"/>
  <bookViews>
    <workbookView xWindow="-108" yWindow="-108" windowWidth="23256" windowHeight="12576" xr2:uid="{00000000-000D-0000-FFFF-FFFF00000000}"/>
  </bookViews>
  <sheets>
    <sheet name="1 Trimestre 001_2020" sheetId="8" r:id="rId1"/>
  </sheets>
  <definedNames>
    <definedName name="_xlnm.Print_Area" localSheetId="0">'1 Trimestre 001_2020'!$A$1:$J$63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3" i="8" l="1"/>
  <c r="H32" i="8"/>
  <c r="J29" i="8"/>
  <c r="I29" i="8"/>
  <c r="H29" i="8"/>
  <c r="I26" i="8"/>
  <c r="J26" i="8" s="1"/>
  <c r="H26" i="8"/>
  <c r="I32" i="8" l="1"/>
  <c r="J32" i="8" s="1"/>
  <c r="H39" i="8" l="1"/>
  <c r="G39" i="8"/>
  <c r="E39" i="8"/>
  <c r="D39" i="8"/>
  <c r="F40" i="8" l="1"/>
  <c r="J40" i="8" s="1"/>
  <c r="H45" i="8" l="1"/>
  <c r="G45" i="8"/>
  <c r="E45" i="8"/>
  <c r="D45" i="8"/>
  <c r="I44" i="8"/>
  <c r="F44" i="8"/>
  <c r="I43" i="8"/>
  <c r="F43" i="8"/>
  <c r="I42" i="8"/>
  <c r="F42" i="8"/>
  <c r="I41" i="8"/>
  <c r="F41" i="8"/>
  <c r="I39" i="8"/>
  <c r="F39" i="8"/>
  <c r="I34" i="8"/>
  <c r="J43" i="8" l="1"/>
  <c r="J42" i="8"/>
  <c r="J44" i="8"/>
  <c r="I45" i="8"/>
  <c r="J41" i="8"/>
  <c r="F45" i="8"/>
  <c r="J34" i="8"/>
  <c r="H34" i="8"/>
  <c r="J39" i="8"/>
  <c r="J45" i="8" l="1"/>
</calcChain>
</file>

<file path=xl/sharedStrings.xml><?xml version="1.0" encoding="utf-8"?>
<sst xmlns="http://schemas.openxmlformats.org/spreadsheetml/2006/main" count="69" uniqueCount="55">
  <si>
    <t>Estagiários e Aprendizes</t>
  </si>
  <si>
    <t>Outras remunerações de pessoal</t>
  </si>
  <si>
    <t>CONTRATADOS</t>
  </si>
  <si>
    <t>ÁREA FIM</t>
  </si>
  <si>
    <t>ÁREA MEIO</t>
  </si>
  <si>
    <t>TOTAL</t>
  </si>
  <si>
    <t>Funcionários CLT</t>
  </si>
  <si>
    <t>Estagiários</t>
  </si>
  <si>
    <t>Aprendizes</t>
  </si>
  <si>
    <t>TOTAL GERAL DA FORÇA DE TRABALHO</t>
  </si>
  <si>
    <t>Diretor Administrativo Financeiro</t>
  </si>
  <si>
    <t xml:space="preserve">QUADRO FORÇA DE TRABALHO </t>
  </si>
  <si>
    <r>
      <t xml:space="preserve">DESPESAS COM PESSOAL  CLT </t>
    </r>
    <r>
      <rPr>
        <sz val="11"/>
        <rFont val="Calibri"/>
        <family val="2"/>
        <scheme val="minor"/>
      </rPr>
      <t xml:space="preserve"> (EM R$)</t>
    </r>
  </si>
  <si>
    <r>
      <t xml:space="preserve">OUTRAS DESPESAS COM PESSOAL   </t>
    </r>
    <r>
      <rPr>
        <sz val="11"/>
        <rFont val="Calibri"/>
        <family val="2"/>
        <scheme val="minor"/>
      </rPr>
      <t>(EM R$)</t>
    </r>
  </si>
  <si>
    <t>ÍNDICES DE DESPESAS COM PESSOAL DE ACORDO COM O ANEXO TÉCNICO III DO CONTRATO DE GESTÃO - CLT</t>
  </si>
  <si>
    <t xml:space="preserve">Índice pactuado sobre repasse para remuneração de Empregados </t>
  </si>
  <si>
    <t xml:space="preserve">Índice pactuado sobre o repasse para remuneração de Dirigentes </t>
  </si>
  <si>
    <t xml:space="preserve">Remunerações de Empregados </t>
  </si>
  <si>
    <t>Remuneraçãos de Dirigentes</t>
  </si>
  <si>
    <t>Benefícios de Empregados</t>
  </si>
  <si>
    <t>Benefícios de Dirigentes</t>
  </si>
  <si>
    <t xml:space="preserve">SUBTOTAL 2 - OUTRAS DESPESAS COM PESSOAL </t>
  </si>
  <si>
    <t>SUBTOTAL 1 - DESPESAS COM PESSOAL CLT</t>
  </si>
  <si>
    <t>TOTAL GERAL (SUBTOTAL 1 + SUBTOTAL 2)</t>
  </si>
  <si>
    <t>Voluntários</t>
  </si>
  <si>
    <t>Autônomos contratados por até 03 meses</t>
  </si>
  <si>
    <t>Encargos Sociais de Empregados³</t>
  </si>
  <si>
    <t>Encargos Sociais de Dirigentes³</t>
  </si>
  <si>
    <t>³ Encargos sociais incluem férias e 13º salário.</t>
  </si>
  <si>
    <t>² Tem como base o balancete trimestral.</t>
  </si>
  <si>
    <t>____________________________________</t>
  </si>
  <si>
    <t>__________________________________</t>
  </si>
  <si>
    <t>¹  informar o nº de contratações e demissões no período, se houver. Esses cálculos não deverão incluir despesas com PJ.</t>
  </si>
  <si>
    <t>Marcelo Costa Dantas</t>
  </si>
  <si>
    <t>Diretor Geral</t>
  </si>
  <si>
    <t>Associação Pinacoteca Arte e Cultura - APAC
Praça da Luz, 02 - Bom Retiro - 01120-010 - São Paulo - SP - (011) 3324 1000</t>
  </si>
  <si>
    <t>Jochen Volz</t>
  </si>
  <si>
    <t>CG</t>
  </si>
  <si>
    <t>PRONAC</t>
  </si>
  <si>
    <t>CONSOLIDADO</t>
  </si>
  <si>
    <r>
      <t>Autonomos/RPA</t>
    </r>
    <r>
      <rPr>
        <vertAlign val="superscript"/>
        <sz val="11"/>
        <color theme="1"/>
        <rFont val="Calibri"/>
        <family val="2"/>
        <scheme val="minor"/>
      </rPr>
      <t>4</t>
    </r>
  </si>
  <si>
    <t>4 Os autônomos são representados por serviços pontuais, não sendo recorrentes ou rotineiros</t>
  </si>
  <si>
    <t xml:space="preserve">Realizado até o 4º trimestre para remuneração de Empregados </t>
  </si>
  <si>
    <t xml:space="preserve">Realizado até o 4º trimestre para remuneração de Dirigentes </t>
  </si>
  <si>
    <t>Diretores Estatutários</t>
  </si>
  <si>
    <t>Contratações</t>
  </si>
  <si>
    <t>Demissões</t>
  </si>
  <si>
    <t>Pronac</t>
  </si>
  <si>
    <t>Gestão</t>
  </si>
  <si>
    <t xml:space="preserve">Gestão </t>
  </si>
  <si>
    <t>DATA BASE: 31/12/2020</t>
  </si>
  <si>
    <t>São Paulo, 31 de Dezembro de 2020.</t>
  </si>
  <si>
    <t>2. RELATÓRIO SINTÉTICO DE RECURSOS HUMANOS (ANUAL)</t>
  </si>
  <si>
    <t>CG Nº 01/2018 - Objeto: Pinacoteca e anexos e Memorial da Resistência de São Paulo</t>
  </si>
  <si>
    <t>Valor ref. ao PA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</si>
</sst>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140">
    <xf numFmtId="0" fontId="0" fillId="0" borderId="0" xfId="0"/>
    <xf numFmtId="0" fontId="0" fillId="0" borderId="0" xfId="0" applyBorder="1"/>
    <xf numFmtId="0" fontId="0" fillId="0" borderId="0" xfId="0" applyAlignment="1"/>
    <xf numFmtId="0" fontId="5" fillId="0" borderId="0" xfId="0" applyFont="1" applyAlignme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/>
    <xf numFmtId="0" fontId="0" fillId="0" borderId="0" xfId="0" applyBorder="1" applyAlignment="1"/>
    <xf numFmtId="0" fontId="0" fillId="4" borderId="0" xfId="0" applyFill="1" applyBorder="1" applyAlignment="1">
      <alignment horizontal="left"/>
    </xf>
    <xf numFmtId="0" fontId="0" fillId="4" borderId="0" xfId="0" applyFill="1" applyBorder="1" applyAlignment="1">
      <alignment horizontal="center"/>
    </xf>
    <xf numFmtId="0" fontId="5" fillId="0" borderId="0" xfId="0" applyFont="1" applyAlignment="1">
      <alignment horizontal="left"/>
    </xf>
    <xf numFmtId="0" fontId="2" fillId="0" borderId="0" xfId="0" applyFont="1" applyAlignment="1"/>
    <xf numFmtId="17" fontId="2" fillId="4" borderId="0" xfId="0" applyNumberFormat="1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8" fillId="0" borderId="0" xfId="0" applyFont="1" applyAlignment="1">
      <alignment horizontal="left"/>
    </xf>
    <xf numFmtId="0" fontId="2" fillId="4" borderId="0" xfId="0" applyFont="1" applyFill="1" applyBorder="1" applyAlignment="1">
      <alignment horizontal="left"/>
    </xf>
    <xf numFmtId="0" fontId="2" fillId="0" borderId="0" xfId="0" applyFont="1" applyFill="1" applyAlignment="1"/>
    <xf numFmtId="0" fontId="11" fillId="0" borderId="0" xfId="0" applyFont="1" applyAlignment="1">
      <alignment horizontal="left"/>
    </xf>
    <xf numFmtId="0" fontId="0" fillId="0" borderId="0" xfId="0" applyFont="1"/>
    <xf numFmtId="17" fontId="2" fillId="4" borderId="0" xfId="0" applyNumberFormat="1" applyFont="1" applyFill="1" applyBorder="1" applyAlignment="1">
      <alignment horizontal="right"/>
    </xf>
    <xf numFmtId="0" fontId="2" fillId="4" borderId="0" xfId="0" applyFont="1" applyFill="1" applyBorder="1" applyAlignment="1"/>
    <xf numFmtId="4" fontId="0" fillId="4" borderId="1" xfId="0" applyNumberFormat="1" applyFill="1" applyBorder="1" applyAlignment="1"/>
    <xf numFmtId="4" fontId="0" fillId="3" borderId="1" xfId="0" applyNumberFormat="1" applyFill="1" applyBorder="1" applyAlignment="1"/>
    <xf numFmtId="4" fontId="10" fillId="2" borderId="1" xfId="0" applyNumberFormat="1" applyFont="1" applyFill="1" applyBorder="1" applyAlignment="1"/>
    <xf numFmtId="4" fontId="0" fillId="2" borderId="1" xfId="0" applyNumberFormat="1" applyFill="1" applyBorder="1" applyAlignment="1"/>
    <xf numFmtId="0" fontId="0" fillId="0" borderId="1" xfId="0" applyBorder="1" applyAlignment="1"/>
    <xf numFmtId="0" fontId="1" fillId="2" borderId="8" xfId="0" applyFont="1" applyFill="1" applyBorder="1" applyAlignment="1">
      <alignment horizontal="center" vertical="center"/>
    </xf>
    <xf numFmtId="4" fontId="0" fillId="4" borderId="8" xfId="0" applyNumberFormat="1" applyFill="1" applyBorder="1" applyAlignment="1"/>
    <xf numFmtId="4" fontId="0" fillId="3" borderId="8" xfId="0" applyNumberFormat="1" applyFill="1" applyBorder="1" applyAlignment="1"/>
    <xf numFmtId="4" fontId="10" fillId="2" borderId="8" xfId="0" applyNumberFormat="1" applyFont="1" applyFill="1" applyBorder="1" applyAlignment="1"/>
    <xf numFmtId="10" fontId="0" fillId="0" borderId="8" xfId="1" applyNumberFormat="1" applyFont="1" applyBorder="1" applyAlignment="1"/>
    <xf numFmtId="10" fontId="0" fillId="3" borderId="8" xfId="0" applyNumberFormat="1" applyFill="1" applyBorder="1" applyAlignment="1"/>
    <xf numFmtId="10" fontId="0" fillId="0" borderId="8" xfId="0" applyNumberFormat="1" applyBorder="1" applyAlignment="1"/>
    <xf numFmtId="10" fontId="0" fillId="3" borderId="8" xfId="0" applyNumberFormat="1" applyFont="1" applyFill="1" applyBorder="1" applyAlignment="1"/>
    <xf numFmtId="4" fontId="0" fillId="2" borderId="8" xfId="0" applyNumberFormat="1" applyFill="1" applyBorder="1" applyAlignment="1"/>
    <xf numFmtId="0" fontId="0" fillId="0" borderId="2" xfId="0" applyBorder="1" applyAlignment="1"/>
    <xf numFmtId="0" fontId="1" fillId="0" borderId="6" xfId="0" applyFont="1" applyBorder="1" applyAlignment="1"/>
    <xf numFmtId="0" fontId="1" fillId="0" borderId="7" xfId="0" applyFont="1" applyBorder="1" applyAlignment="1"/>
    <xf numFmtId="0" fontId="1" fillId="0" borderId="8" xfId="0" applyFont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43" fontId="0" fillId="3" borderId="8" xfId="2" applyFont="1" applyFill="1" applyBorder="1" applyAlignment="1"/>
    <xf numFmtId="43" fontId="0" fillId="4" borderId="8" xfId="2" applyFont="1" applyFill="1" applyBorder="1" applyAlignment="1"/>
    <xf numFmtId="0" fontId="2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/>
    <xf numFmtId="0" fontId="0" fillId="3" borderId="2" xfId="0" applyFill="1" applyBorder="1" applyAlignment="1"/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0" fillId="3" borderId="1" xfId="0" applyFill="1" applyBorder="1" applyAlignment="1"/>
    <xf numFmtId="0" fontId="0" fillId="3" borderId="2" xfId="0" applyFill="1" applyBorder="1" applyAlignment="1"/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4" fontId="0" fillId="4" borderId="1" xfId="0" applyNumberFormat="1" applyFill="1" applyBorder="1"/>
    <xf numFmtId="4" fontId="0" fillId="4" borderId="8" xfId="0" applyNumberFormat="1" applyFill="1" applyBorder="1"/>
    <xf numFmtId="4" fontId="0" fillId="3" borderId="1" xfId="0" applyNumberFormat="1" applyFill="1" applyBorder="1"/>
    <xf numFmtId="4" fontId="0" fillId="3" borderId="8" xfId="0" applyNumberFormat="1" applyFill="1" applyBorder="1"/>
    <xf numFmtId="4" fontId="0" fillId="2" borderId="1" xfId="0" applyNumberFormat="1" applyFill="1" applyBorder="1"/>
    <xf numFmtId="4" fontId="0" fillId="2" borderId="8" xfId="0" applyNumberFormat="1" applyFill="1" applyBorder="1"/>
    <xf numFmtId="10" fontId="0" fillId="0" borderId="1" xfId="1" applyNumberFormat="1" applyFont="1" applyBorder="1"/>
    <xf numFmtId="10" fontId="0" fillId="3" borderId="1" xfId="0" applyNumberFormat="1" applyFill="1" applyBorder="1"/>
    <xf numFmtId="10" fontId="0" fillId="0" borderId="1" xfId="0" applyNumberFormat="1" applyBorder="1"/>
    <xf numFmtId="4" fontId="0" fillId="0" borderId="0" xfId="0" applyNumberFormat="1"/>
    <xf numFmtId="0" fontId="0" fillId="4" borderId="1" xfId="0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0" fillId="3" borderId="1" xfId="0" applyFill="1" applyBorder="1" applyAlignment="1"/>
    <xf numFmtId="0" fontId="0" fillId="3" borderId="2" xfId="0" applyFill="1" applyBorder="1" applyAlignment="1"/>
    <xf numFmtId="0" fontId="0" fillId="3" borderId="3" xfId="0" applyFill="1" applyBorder="1" applyAlignment="1"/>
    <xf numFmtId="0" fontId="0" fillId="4" borderId="1" xfId="0" applyFill="1" applyBorder="1" applyAlignment="1"/>
    <xf numFmtId="0" fontId="0" fillId="4" borderId="2" xfId="0" applyFill="1" applyBorder="1" applyAlignment="1"/>
    <xf numFmtId="0" fontId="0" fillId="4" borderId="3" xfId="0" applyFill="1" applyBorder="1" applyAlignment="1"/>
    <xf numFmtId="0" fontId="9" fillId="2" borderId="1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left"/>
    </xf>
    <xf numFmtId="0" fontId="8" fillId="3" borderId="2" xfId="0" applyFont="1" applyFill="1" applyBorder="1" applyAlignment="1">
      <alignment horizontal="left"/>
    </xf>
    <xf numFmtId="0" fontId="8" fillId="3" borderId="3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0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1" fillId="2" borderId="3" xfId="0" applyFont="1" applyFill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19050</xdr:rowOff>
    </xdr:from>
    <xdr:to>
      <xdr:col>0</xdr:col>
      <xdr:colOff>1054851</xdr:colOff>
      <xdr:row>3</xdr:row>
      <xdr:rowOff>179580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1" y="19050"/>
          <a:ext cx="978650" cy="7320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3"/>
  <sheetViews>
    <sheetView showGridLines="0" tabSelected="1" view="pageBreakPreview" zoomScaleNormal="100" zoomScaleSheetLayoutView="100" workbookViewId="0">
      <selection activeCell="B1" sqref="A1:J63"/>
    </sheetView>
  </sheetViews>
  <sheetFormatPr defaultRowHeight="14.4" x14ac:dyDescent="0.3"/>
  <cols>
    <col min="1" max="1" width="18.5546875" customWidth="1"/>
    <col min="2" max="2" width="4.109375" customWidth="1"/>
    <col min="3" max="3" width="12.109375" customWidth="1"/>
    <col min="4" max="5" width="15.33203125" customWidth="1"/>
    <col min="6" max="6" width="14.88671875" customWidth="1"/>
    <col min="7" max="7" width="16.33203125" customWidth="1"/>
    <col min="8" max="8" width="16" customWidth="1"/>
    <col min="9" max="9" width="14.88671875" customWidth="1"/>
    <col min="10" max="10" width="14.5546875" customWidth="1"/>
    <col min="12" max="12" width="12.6640625" bestFit="1" customWidth="1"/>
  </cols>
  <sheetData>
    <row r="1" spans="1:13" x14ac:dyDescent="0.3">
      <c r="B1" s="75" t="s">
        <v>35</v>
      </c>
      <c r="C1" s="76"/>
      <c r="D1" s="76"/>
      <c r="E1" s="76"/>
      <c r="F1" s="76"/>
      <c r="G1" s="76"/>
      <c r="H1" s="76"/>
      <c r="I1" s="3"/>
    </row>
    <row r="2" spans="1:13" x14ac:dyDescent="0.3">
      <c r="A2" s="3"/>
      <c r="B2" s="76"/>
      <c r="C2" s="76"/>
      <c r="D2" s="76"/>
      <c r="E2" s="76"/>
      <c r="F2" s="76"/>
      <c r="G2" s="76"/>
      <c r="H2" s="76"/>
      <c r="I2" s="3"/>
      <c r="J2" s="3"/>
    </row>
    <row r="3" spans="1:13" x14ac:dyDescent="0.3">
      <c r="A3" s="3"/>
      <c r="B3" s="76"/>
      <c r="C3" s="76"/>
      <c r="D3" s="76"/>
      <c r="E3" s="76"/>
      <c r="F3" s="76"/>
      <c r="G3" s="76"/>
      <c r="H3" s="76"/>
      <c r="I3" s="3"/>
      <c r="J3" s="2"/>
      <c r="K3" s="2"/>
      <c r="L3" s="2"/>
      <c r="M3" s="2"/>
    </row>
    <row r="4" spans="1:13" ht="15.6" x14ac:dyDescent="0.3">
      <c r="A4" s="77" t="s">
        <v>52</v>
      </c>
      <c r="B4" s="78"/>
      <c r="C4" s="78"/>
      <c r="D4" s="78"/>
      <c r="E4" s="78"/>
      <c r="F4" s="78"/>
      <c r="G4" s="78"/>
      <c r="H4" s="78"/>
      <c r="I4" s="78"/>
    </row>
    <row r="5" spans="1:13" ht="18" x14ac:dyDescent="0.35">
      <c r="A5" s="4"/>
      <c r="B5" s="5"/>
      <c r="C5" s="5"/>
      <c r="D5" s="5"/>
      <c r="E5" s="5"/>
      <c r="F5" s="5"/>
      <c r="G5" s="5"/>
      <c r="H5" s="5"/>
      <c r="I5" s="5"/>
    </row>
    <row r="6" spans="1:13" ht="15.6" x14ac:dyDescent="0.3">
      <c r="A6" s="20" t="s">
        <v>50</v>
      </c>
      <c r="B6" s="20"/>
      <c r="C6" s="12"/>
      <c r="F6" s="19"/>
      <c r="G6" s="16"/>
      <c r="H6" s="11"/>
      <c r="I6" s="11"/>
    </row>
    <row r="7" spans="1:13" ht="9.75" customHeight="1" x14ac:dyDescent="0.3">
      <c r="A7" s="15"/>
      <c r="B7" s="15"/>
      <c r="C7" s="12"/>
      <c r="D7" s="12"/>
      <c r="E7" s="13"/>
      <c r="F7" s="13"/>
      <c r="G7" s="16"/>
      <c r="H7" s="11"/>
      <c r="I7" s="11"/>
    </row>
    <row r="8" spans="1:13" ht="15.6" x14ac:dyDescent="0.3">
      <c r="A8" s="15" t="s">
        <v>53</v>
      </c>
      <c r="B8" s="15"/>
      <c r="C8" s="16"/>
      <c r="D8" s="12"/>
      <c r="E8" s="13"/>
      <c r="F8" s="13"/>
      <c r="G8" s="16"/>
      <c r="H8" s="11"/>
      <c r="I8" s="11"/>
    </row>
    <row r="9" spans="1:13" ht="9.75" customHeight="1" x14ac:dyDescent="0.3"/>
    <row r="10" spans="1:13" x14ac:dyDescent="0.3">
      <c r="A10" s="79" t="s">
        <v>14</v>
      </c>
      <c r="B10" s="80"/>
      <c r="C10" s="80"/>
      <c r="D10" s="80"/>
      <c r="E10" s="80"/>
      <c r="F10" s="80"/>
      <c r="G10" s="80"/>
      <c r="H10" s="50" t="s">
        <v>37</v>
      </c>
      <c r="I10" s="26" t="s">
        <v>38</v>
      </c>
      <c r="J10" s="26" t="s">
        <v>5</v>
      </c>
    </row>
    <row r="11" spans="1:13" ht="15.9" customHeight="1" x14ac:dyDescent="0.3">
      <c r="A11" s="81" t="s">
        <v>15</v>
      </c>
      <c r="B11" s="82"/>
      <c r="C11" s="82"/>
      <c r="D11" s="82"/>
      <c r="E11" s="82"/>
      <c r="F11" s="82"/>
      <c r="G11" s="82"/>
      <c r="H11" s="68">
        <v>0.5</v>
      </c>
      <c r="I11" s="30"/>
      <c r="J11" s="30">
        <v>0.5</v>
      </c>
    </row>
    <row r="12" spans="1:13" ht="15.9" customHeight="1" x14ac:dyDescent="0.3">
      <c r="A12" s="83" t="s">
        <v>42</v>
      </c>
      <c r="B12" s="84"/>
      <c r="C12" s="84"/>
      <c r="D12" s="84"/>
      <c r="E12" s="84"/>
      <c r="F12" s="84"/>
      <c r="G12" s="84"/>
      <c r="H12" s="69">
        <v>0.4642</v>
      </c>
      <c r="I12" s="31"/>
      <c r="J12" s="31">
        <v>0.4642</v>
      </c>
    </row>
    <row r="13" spans="1:13" ht="15.9" customHeight="1" x14ac:dyDescent="0.3">
      <c r="A13" s="85" t="s">
        <v>16</v>
      </c>
      <c r="B13" s="86"/>
      <c r="C13" s="86"/>
      <c r="D13" s="86"/>
      <c r="E13" s="86"/>
      <c r="F13" s="86"/>
      <c r="G13" s="86"/>
      <c r="H13" s="70">
        <v>0.04</v>
      </c>
      <c r="I13" s="32"/>
      <c r="J13" s="32">
        <v>0.04</v>
      </c>
    </row>
    <row r="14" spans="1:13" ht="15.9" customHeight="1" x14ac:dyDescent="0.3">
      <c r="A14" s="87" t="s">
        <v>43</v>
      </c>
      <c r="B14" s="88"/>
      <c r="C14" s="88"/>
      <c r="D14" s="88"/>
      <c r="E14" s="88"/>
      <c r="F14" s="88"/>
      <c r="G14" s="88"/>
      <c r="H14" s="69">
        <v>4.07E-2</v>
      </c>
      <c r="I14" s="33"/>
      <c r="J14" s="33">
        <v>4.07E-2</v>
      </c>
    </row>
    <row r="15" spans="1:13" ht="15.9" customHeight="1" x14ac:dyDescent="0.3">
      <c r="A15" s="89"/>
      <c r="B15" s="89"/>
      <c r="C15" s="89"/>
      <c r="D15" s="89"/>
      <c r="E15" s="89"/>
      <c r="F15" s="89"/>
      <c r="G15" s="89"/>
      <c r="H15" s="89"/>
      <c r="I15" s="89"/>
    </row>
    <row r="16" spans="1:13" ht="15.9" customHeight="1" x14ac:dyDescent="0.3">
      <c r="A16" s="90" t="s">
        <v>12</v>
      </c>
      <c r="B16" s="91"/>
      <c r="C16" s="91"/>
      <c r="D16" s="91"/>
      <c r="E16" s="91"/>
      <c r="F16" s="91"/>
      <c r="G16" s="91"/>
      <c r="H16" s="51" t="s">
        <v>37</v>
      </c>
      <c r="I16" s="26" t="s">
        <v>38</v>
      </c>
      <c r="J16" s="26" t="s">
        <v>5</v>
      </c>
      <c r="L16" s="71"/>
    </row>
    <row r="17" spans="1:13" ht="15.9" customHeight="1" x14ac:dyDescent="0.3">
      <c r="A17" s="72" t="s">
        <v>17</v>
      </c>
      <c r="B17" s="73"/>
      <c r="C17" s="73"/>
      <c r="D17" s="73"/>
      <c r="E17" s="73"/>
      <c r="F17" s="73"/>
      <c r="G17" s="74"/>
      <c r="H17" s="21">
        <v>5346552.05</v>
      </c>
      <c r="I17" s="27">
        <v>1050777.8799999999</v>
      </c>
      <c r="J17" s="27">
        <v>6397329.9299999997</v>
      </c>
      <c r="L17" s="71"/>
    </row>
    <row r="18" spans="1:13" ht="15.9" customHeight="1" x14ac:dyDescent="0.3">
      <c r="A18" s="92" t="s">
        <v>26</v>
      </c>
      <c r="B18" s="93"/>
      <c r="C18" s="93"/>
      <c r="D18" s="93"/>
      <c r="E18" s="93"/>
      <c r="F18" s="93"/>
      <c r="G18" s="94"/>
      <c r="H18" s="22">
        <v>3873767.3</v>
      </c>
      <c r="I18" s="28">
        <v>433397.72000000003</v>
      </c>
      <c r="J18" s="28">
        <v>4307165.0199999996</v>
      </c>
      <c r="L18" s="71">
        <v>39845.489999999991</v>
      </c>
    </row>
    <row r="19" spans="1:13" ht="15.9" customHeight="1" x14ac:dyDescent="0.3">
      <c r="A19" s="72" t="s">
        <v>19</v>
      </c>
      <c r="B19" s="73"/>
      <c r="C19" s="73"/>
      <c r="D19" s="73"/>
      <c r="E19" s="73"/>
      <c r="F19" s="73"/>
      <c r="G19" s="74"/>
      <c r="H19" s="21">
        <v>2143225.75</v>
      </c>
      <c r="I19" s="27">
        <v>480369.28</v>
      </c>
      <c r="J19" s="27">
        <v>2623595.0300000003</v>
      </c>
      <c r="L19" s="71">
        <v>-14325.649999999994</v>
      </c>
    </row>
    <row r="20" spans="1:13" ht="15.9" customHeight="1" x14ac:dyDescent="0.3">
      <c r="A20" s="98" t="s">
        <v>18</v>
      </c>
      <c r="B20" s="99"/>
      <c r="C20" s="99"/>
      <c r="D20" s="99"/>
      <c r="E20" s="99"/>
      <c r="F20" s="99"/>
      <c r="G20" s="100"/>
      <c r="H20" s="22">
        <v>762245.12</v>
      </c>
      <c r="I20" s="42"/>
      <c r="J20" s="42">
        <v>762245.12</v>
      </c>
      <c r="L20" s="71">
        <v>54171.139999999985</v>
      </c>
      <c r="M20" t="s">
        <v>54</v>
      </c>
    </row>
    <row r="21" spans="1:13" ht="15.9" customHeight="1" x14ac:dyDescent="0.3">
      <c r="A21" s="101" t="s">
        <v>27</v>
      </c>
      <c r="B21" s="102"/>
      <c r="C21" s="102"/>
      <c r="D21" s="102"/>
      <c r="E21" s="102"/>
      <c r="F21" s="102"/>
      <c r="G21" s="103"/>
      <c r="H21" s="21">
        <v>326783.33999999997</v>
      </c>
      <c r="I21" s="43"/>
      <c r="J21" s="43">
        <v>326783.33999999997</v>
      </c>
      <c r="L21" s="71"/>
    </row>
    <row r="22" spans="1:13" ht="15.9" customHeight="1" x14ac:dyDescent="0.3">
      <c r="A22" s="98" t="s">
        <v>20</v>
      </c>
      <c r="B22" s="99"/>
      <c r="C22" s="99"/>
      <c r="D22" s="99"/>
      <c r="E22" s="99"/>
      <c r="F22" s="99"/>
      <c r="G22" s="100"/>
      <c r="H22" s="22">
        <v>224898.07</v>
      </c>
      <c r="I22" s="42"/>
      <c r="J22" s="42">
        <v>224898.07</v>
      </c>
    </row>
    <row r="23" spans="1:13" ht="15.9" customHeight="1" x14ac:dyDescent="0.3">
      <c r="A23" s="104" t="s">
        <v>22</v>
      </c>
      <c r="B23" s="105"/>
      <c r="C23" s="105"/>
      <c r="D23" s="105"/>
      <c r="E23" s="105"/>
      <c r="F23" s="105"/>
      <c r="G23" s="106"/>
      <c r="H23" s="23">
        <v>12677471.629999999</v>
      </c>
      <c r="I23" s="29">
        <v>1964544.88</v>
      </c>
      <c r="J23" s="29">
        <v>14642016.509999998</v>
      </c>
      <c r="L23" s="71">
        <f>I23+L20</f>
        <v>2018716.0199999998</v>
      </c>
    </row>
    <row r="24" spans="1:13" ht="10.5" customHeight="1" x14ac:dyDescent="0.3">
      <c r="A24" s="8"/>
      <c r="B24" s="8"/>
      <c r="C24" s="8"/>
      <c r="D24" s="8"/>
      <c r="E24" s="8"/>
      <c r="F24" s="8"/>
      <c r="G24" s="8"/>
      <c r="H24" s="9"/>
      <c r="I24" s="9"/>
      <c r="J24" s="1"/>
    </row>
    <row r="25" spans="1:13" ht="15.9" customHeight="1" x14ac:dyDescent="0.3">
      <c r="A25" s="90" t="s">
        <v>13</v>
      </c>
      <c r="B25" s="91"/>
      <c r="C25" s="91"/>
      <c r="D25" s="91"/>
      <c r="E25" s="91"/>
      <c r="F25" s="91"/>
      <c r="G25" s="91"/>
      <c r="H25" s="51" t="s">
        <v>37</v>
      </c>
      <c r="I25" s="26" t="s">
        <v>38</v>
      </c>
      <c r="J25" s="26" t="s">
        <v>5</v>
      </c>
    </row>
    <row r="26" spans="1:13" ht="15.9" customHeight="1" x14ac:dyDescent="0.3">
      <c r="A26" s="107" t="s">
        <v>0</v>
      </c>
      <c r="B26" s="108"/>
      <c r="C26" s="108"/>
      <c r="D26" s="108"/>
      <c r="E26" s="108"/>
      <c r="F26" s="108"/>
      <c r="G26" s="109"/>
      <c r="H26" s="62">
        <f>41386.47+38877.41+45737.73+43058.42+59171.08</f>
        <v>228231.11000000004</v>
      </c>
      <c r="I26" s="63">
        <f>940+3100+2400+2550</f>
        <v>8990</v>
      </c>
      <c r="J26" s="63">
        <f>H26+I26</f>
        <v>237221.11000000004</v>
      </c>
    </row>
    <row r="27" spans="1:13" ht="15.9" customHeight="1" x14ac:dyDescent="0.3">
      <c r="A27" s="110"/>
      <c r="B27" s="111"/>
      <c r="C27" s="111"/>
      <c r="D27" s="111"/>
      <c r="E27" s="111"/>
      <c r="F27" s="111"/>
      <c r="G27" s="112"/>
      <c r="H27" s="64"/>
      <c r="I27" s="65"/>
      <c r="J27" s="65"/>
    </row>
    <row r="28" spans="1:13" ht="15.9" customHeight="1" x14ac:dyDescent="0.3">
      <c r="A28" s="107" t="s">
        <v>1</v>
      </c>
      <c r="B28" s="108"/>
      <c r="C28" s="108"/>
      <c r="D28" s="108"/>
      <c r="E28" s="108"/>
      <c r="F28" s="108"/>
      <c r="G28" s="109"/>
      <c r="H28" s="62"/>
      <c r="I28" s="63"/>
      <c r="J28" s="63"/>
    </row>
    <row r="29" spans="1:13" ht="15.9" customHeight="1" x14ac:dyDescent="0.3">
      <c r="A29" s="98" t="s">
        <v>25</v>
      </c>
      <c r="B29" s="99"/>
      <c r="C29" s="99"/>
      <c r="D29" s="99"/>
      <c r="E29" s="99"/>
      <c r="F29" s="99"/>
      <c r="G29" s="100"/>
      <c r="H29" s="64">
        <f>3960+3601.5</f>
        <v>7561.5</v>
      </c>
      <c r="I29" s="65">
        <f>5640.2+6894.12+22952.81+15516.37</f>
        <v>51003.500000000007</v>
      </c>
      <c r="J29" s="63">
        <f>H29+I29</f>
        <v>58565.000000000007</v>
      </c>
    </row>
    <row r="30" spans="1:13" ht="15.9" customHeight="1" x14ac:dyDescent="0.3">
      <c r="A30" s="113"/>
      <c r="B30" s="114"/>
      <c r="C30" s="114"/>
      <c r="D30" s="114"/>
      <c r="E30" s="114"/>
      <c r="F30" s="114"/>
      <c r="G30" s="115"/>
      <c r="H30" s="62"/>
      <c r="I30" s="63"/>
      <c r="J30" s="63"/>
    </row>
    <row r="31" spans="1:13" ht="15.9" customHeight="1" x14ac:dyDescent="0.3">
      <c r="A31" s="116"/>
      <c r="B31" s="117"/>
      <c r="C31" s="117"/>
      <c r="D31" s="117"/>
      <c r="E31" s="117"/>
      <c r="F31" s="117"/>
      <c r="G31" s="118"/>
      <c r="H31" s="64"/>
      <c r="I31" s="65"/>
      <c r="J31" s="65"/>
    </row>
    <row r="32" spans="1:13" ht="15.9" customHeight="1" x14ac:dyDescent="0.3">
      <c r="A32" s="95" t="s">
        <v>21</v>
      </c>
      <c r="B32" s="96"/>
      <c r="C32" s="96"/>
      <c r="D32" s="96"/>
      <c r="E32" s="96"/>
      <c r="F32" s="96"/>
      <c r="G32" s="97"/>
      <c r="H32" s="66">
        <f>SUM(H26:H31)</f>
        <v>235792.61000000004</v>
      </c>
      <c r="I32" s="67">
        <f>SUM(I26:I31)</f>
        <v>59993.500000000007</v>
      </c>
      <c r="J32" s="63">
        <f>H32+I32</f>
        <v>295786.11000000004</v>
      </c>
    </row>
    <row r="33" spans="1:10" ht="15.9" customHeight="1" x14ac:dyDescent="0.3">
      <c r="A33" s="119"/>
      <c r="B33" s="119"/>
      <c r="C33" s="119"/>
      <c r="D33" s="119"/>
      <c r="E33" s="119"/>
      <c r="F33" s="119"/>
      <c r="G33" s="119"/>
      <c r="H33" s="119"/>
      <c r="I33" s="119"/>
    </row>
    <row r="34" spans="1:10" ht="14.25" customHeight="1" x14ac:dyDescent="0.3">
      <c r="A34" s="120" t="s">
        <v>23</v>
      </c>
      <c r="B34" s="121"/>
      <c r="C34" s="121"/>
      <c r="D34" s="121"/>
      <c r="E34" s="121"/>
      <c r="F34" s="121"/>
      <c r="G34" s="122"/>
      <c r="H34" s="24">
        <f>H23+H32</f>
        <v>12913264.239999998</v>
      </c>
      <c r="I34" s="34">
        <f>I23+I32</f>
        <v>2024538.38</v>
      </c>
      <c r="J34" s="34">
        <f>J23+J32</f>
        <v>14937802.619999997</v>
      </c>
    </row>
    <row r="35" spans="1:10" ht="15.9" customHeight="1" x14ac:dyDescent="0.3">
      <c r="A35" s="123"/>
      <c r="B35" s="123"/>
      <c r="C35" s="123"/>
      <c r="D35" s="123"/>
      <c r="E35" s="123"/>
      <c r="F35" s="123"/>
      <c r="G35" s="123"/>
      <c r="H35" s="123"/>
      <c r="I35" s="123"/>
    </row>
    <row r="36" spans="1:10" ht="15.9" customHeight="1" x14ac:dyDescent="0.3">
      <c r="A36" s="124" t="s">
        <v>11</v>
      </c>
      <c r="B36" s="125"/>
      <c r="C36" s="125"/>
      <c r="D36" s="125"/>
      <c r="E36" s="125"/>
      <c r="F36" s="125"/>
      <c r="G36" s="125"/>
      <c r="H36" s="125"/>
      <c r="I36" s="125"/>
      <c r="J36" s="126"/>
    </row>
    <row r="37" spans="1:10" ht="15.9" customHeight="1" x14ac:dyDescent="0.3">
      <c r="A37" s="54"/>
      <c r="B37" s="55"/>
      <c r="C37" s="55"/>
      <c r="D37" s="127" t="s">
        <v>37</v>
      </c>
      <c r="E37" s="128"/>
      <c r="F37" s="129"/>
      <c r="G37" s="127" t="s">
        <v>38</v>
      </c>
      <c r="H37" s="128"/>
      <c r="I37" s="129"/>
      <c r="J37" s="44" t="s">
        <v>5</v>
      </c>
    </row>
    <row r="38" spans="1:10" ht="15.9" customHeight="1" x14ac:dyDescent="0.3">
      <c r="A38" s="36" t="s">
        <v>2</v>
      </c>
      <c r="B38" s="37"/>
      <c r="C38" s="37"/>
      <c r="D38" s="47" t="s">
        <v>3</v>
      </c>
      <c r="E38" s="47" t="s">
        <v>4</v>
      </c>
      <c r="F38" s="47" t="s">
        <v>5</v>
      </c>
      <c r="G38" s="47" t="s">
        <v>3</v>
      </c>
      <c r="H38" s="47" t="s">
        <v>4</v>
      </c>
      <c r="I38" s="38" t="s">
        <v>5</v>
      </c>
      <c r="J38" s="45" t="s">
        <v>39</v>
      </c>
    </row>
    <row r="39" spans="1:10" ht="15.9" customHeight="1" x14ac:dyDescent="0.3">
      <c r="A39" s="52" t="s">
        <v>6</v>
      </c>
      <c r="B39" s="53"/>
      <c r="C39" s="53"/>
      <c r="D39" s="46">
        <f>140-24</f>
        <v>116</v>
      </c>
      <c r="E39" s="46">
        <f>26-2</f>
        <v>24</v>
      </c>
      <c r="F39" s="46">
        <f>SUM(D39:E39)</f>
        <v>140</v>
      </c>
      <c r="G39" s="46">
        <f>22+24</f>
        <v>46</v>
      </c>
      <c r="H39" s="46">
        <f>1+2</f>
        <v>3</v>
      </c>
      <c r="I39" s="39">
        <f>SUM(G39:H39)</f>
        <v>49</v>
      </c>
      <c r="J39" s="39">
        <f>F39+I39</f>
        <v>189</v>
      </c>
    </row>
    <row r="40" spans="1:10" ht="15.9" customHeight="1" x14ac:dyDescent="0.3">
      <c r="A40" s="56" t="s">
        <v>44</v>
      </c>
      <c r="B40" s="57"/>
      <c r="C40" s="57"/>
      <c r="D40" s="46">
        <v>2</v>
      </c>
      <c r="E40" s="46">
        <v>1</v>
      </c>
      <c r="F40" s="46">
        <f>D40+E40</f>
        <v>3</v>
      </c>
      <c r="G40" s="46"/>
      <c r="H40" s="46"/>
      <c r="I40" s="39"/>
      <c r="J40" s="39">
        <f>F40</f>
        <v>3</v>
      </c>
    </row>
    <row r="41" spans="1:10" x14ac:dyDescent="0.3">
      <c r="A41" s="25" t="s">
        <v>7</v>
      </c>
      <c r="B41" s="35"/>
      <c r="C41" s="35"/>
      <c r="D41" s="48">
        <v>10</v>
      </c>
      <c r="E41" s="48">
        <v>1</v>
      </c>
      <c r="F41" s="48">
        <f t="shared" ref="F41:F44" si="0">SUM(D41:E41)</f>
        <v>11</v>
      </c>
      <c r="G41" s="48">
        <v>0</v>
      </c>
      <c r="H41" s="48">
        <v>0</v>
      </c>
      <c r="I41" s="40">
        <f t="shared" ref="I41:I44" si="1">SUM(G41:H41)</f>
        <v>0</v>
      </c>
      <c r="J41" s="39">
        <f t="shared" ref="J41:J44" si="2">F41+I41</f>
        <v>11</v>
      </c>
    </row>
    <row r="42" spans="1:10" x14ac:dyDescent="0.3">
      <c r="A42" s="52" t="s">
        <v>8</v>
      </c>
      <c r="B42" s="53"/>
      <c r="C42" s="53"/>
      <c r="D42" s="46">
        <v>4</v>
      </c>
      <c r="E42" s="46">
        <v>2</v>
      </c>
      <c r="F42" s="46">
        <f t="shared" si="0"/>
        <v>6</v>
      </c>
      <c r="G42" s="46">
        <v>0</v>
      </c>
      <c r="H42" s="46">
        <v>0</v>
      </c>
      <c r="I42" s="39">
        <f t="shared" si="1"/>
        <v>0</v>
      </c>
      <c r="J42" s="39">
        <f t="shared" si="2"/>
        <v>6</v>
      </c>
    </row>
    <row r="43" spans="1:10" ht="16.2" x14ac:dyDescent="0.3">
      <c r="A43" s="25" t="s">
        <v>40</v>
      </c>
      <c r="B43" s="35"/>
      <c r="C43" s="35"/>
      <c r="D43" s="48">
        <v>0</v>
      </c>
      <c r="E43" s="48">
        <v>0</v>
      </c>
      <c r="F43" s="48">
        <f t="shared" si="0"/>
        <v>0</v>
      </c>
      <c r="G43" s="48">
        <v>6</v>
      </c>
      <c r="H43" s="48">
        <v>0</v>
      </c>
      <c r="I43" s="40">
        <f t="shared" si="1"/>
        <v>6</v>
      </c>
      <c r="J43" s="39">
        <f t="shared" si="2"/>
        <v>6</v>
      </c>
    </row>
    <row r="44" spans="1:10" x14ac:dyDescent="0.3">
      <c r="A44" s="52" t="s">
        <v>24</v>
      </c>
      <c r="B44" s="53"/>
      <c r="C44" s="53"/>
      <c r="D44" s="46">
        <v>5</v>
      </c>
      <c r="E44" s="46">
        <v>0</v>
      </c>
      <c r="F44" s="46">
        <f t="shared" si="0"/>
        <v>5</v>
      </c>
      <c r="G44" s="46">
        <v>0</v>
      </c>
      <c r="H44" s="46">
        <v>0</v>
      </c>
      <c r="I44" s="39">
        <f t="shared" si="1"/>
        <v>0</v>
      </c>
      <c r="J44" s="39">
        <f t="shared" si="2"/>
        <v>5</v>
      </c>
    </row>
    <row r="45" spans="1:10" ht="15.6" x14ac:dyDescent="0.3">
      <c r="A45" s="90" t="s">
        <v>9</v>
      </c>
      <c r="B45" s="91"/>
      <c r="C45" s="131"/>
      <c r="D45" s="49">
        <f t="shared" ref="D45:I45" si="3">SUM(D39:D44)</f>
        <v>137</v>
      </c>
      <c r="E45" s="49">
        <f t="shared" si="3"/>
        <v>28</v>
      </c>
      <c r="F45" s="49">
        <f t="shared" si="3"/>
        <v>165</v>
      </c>
      <c r="G45" s="49">
        <f t="shared" si="3"/>
        <v>52</v>
      </c>
      <c r="H45" s="49">
        <f t="shared" si="3"/>
        <v>3</v>
      </c>
      <c r="I45" s="41">
        <f t="shared" si="3"/>
        <v>55</v>
      </c>
      <c r="J45" s="41">
        <f>SUM(J39:K44)</f>
        <v>220</v>
      </c>
    </row>
    <row r="48" spans="1:10" ht="15" thickBot="1" x14ac:dyDescent="0.35">
      <c r="A48" s="17" t="s">
        <v>32</v>
      </c>
      <c r="B48" s="10"/>
      <c r="C48" s="10"/>
      <c r="D48" s="10"/>
      <c r="E48" s="10"/>
      <c r="F48" s="10"/>
      <c r="G48" s="10"/>
      <c r="H48" s="10"/>
      <c r="I48" s="10"/>
    </row>
    <row r="49" spans="1:9" x14ac:dyDescent="0.3">
      <c r="A49" s="134" t="s">
        <v>45</v>
      </c>
      <c r="B49" s="135"/>
      <c r="C49" s="58" t="s">
        <v>49</v>
      </c>
      <c r="D49" s="59" t="s">
        <v>47</v>
      </c>
      <c r="F49" s="138" t="s">
        <v>46</v>
      </c>
      <c r="G49" s="58" t="s">
        <v>48</v>
      </c>
      <c r="H49" s="59" t="s">
        <v>47</v>
      </c>
      <c r="I49" s="10"/>
    </row>
    <row r="50" spans="1:9" ht="15" thickBot="1" x14ac:dyDescent="0.35">
      <c r="A50" s="136"/>
      <c r="B50" s="137"/>
      <c r="C50" s="60">
        <v>21</v>
      </c>
      <c r="D50" s="61">
        <v>17</v>
      </c>
      <c r="F50" s="139"/>
      <c r="G50" s="60">
        <v>12</v>
      </c>
      <c r="H50" s="61">
        <v>7</v>
      </c>
      <c r="I50" s="10"/>
    </row>
    <row r="51" spans="1:9" x14ac:dyDescent="0.3">
      <c r="A51" s="10" t="s">
        <v>29</v>
      </c>
      <c r="B51" s="14"/>
      <c r="C51" s="14"/>
      <c r="D51" s="14"/>
      <c r="E51" s="14"/>
      <c r="F51" s="14"/>
      <c r="G51" s="14"/>
      <c r="H51" s="14"/>
      <c r="I51" s="14"/>
    </row>
    <row r="52" spans="1:9" x14ac:dyDescent="0.3">
      <c r="A52" s="10" t="s">
        <v>28</v>
      </c>
      <c r="B52" s="10"/>
      <c r="C52" s="10"/>
      <c r="D52" s="10"/>
      <c r="E52" s="10"/>
      <c r="F52" s="10"/>
      <c r="G52" s="10"/>
      <c r="H52" s="10"/>
      <c r="I52" s="10"/>
    </row>
    <row r="53" spans="1:9" x14ac:dyDescent="0.3">
      <c r="A53" s="10" t="s">
        <v>41</v>
      </c>
      <c r="B53" s="10"/>
      <c r="C53" s="10"/>
      <c r="D53" s="10"/>
      <c r="E53" s="10"/>
      <c r="F53" s="10"/>
      <c r="G53" s="10"/>
      <c r="H53" s="10"/>
      <c r="I53" s="10"/>
    </row>
    <row r="54" spans="1:9" x14ac:dyDescent="0.3">
      <c r="A54" s="10"/>
      <c r="B54" s="10"/>
      <c r="C54" s="10"/>
      <c r="D54" s="10"/>
      <c r="E54" s="10"/>
      <c r="F54" s="10"/>
      <c r="G54" s="10"/>
      <c r="H54" s="10"/>
      <c r="I54" s="10"/>
    </row>
    <row r="55" spans="1:9" x14ac:dyDescent="0.3">
      <c r="A55" s="18" t="s">
        <v>51</v>
      </c>
    </row>
    <row r="56" spans="1:9" x14ac:dyDescent="0.3">
      <c r="A56" s="6"/>
    </row>
    <row r="57" spans="1:9" x14ac:dyDescent="0.3">
      <c r="A57" s="6"/>
    </row>
    <row r="58" spans="1:9" x14ac:dyDescent="0.3">
      <c r="A58" s="1" t="s">
        <v>30</v>
      </c>
      <c r="B58" s="1"/>
      <c r="E58" s="1"/>
      <c r="F58" s="1" t="s">
        <v>31</v>
      </c>
      <c r="G58" s="1"/>
    </row>
    <row r="59" spans="1:9" x14ac:dyDescent="0.3">
      <c r="A59" s="132" t="s">
        <v>36</v>
      </c>
      <c r="B59" s="132"/>
      <c r="C59" s="132"/>
      <c r="D59" s="132"/>
      <c r="E59" s="7"/>
      <c r="F59" s="132" t="s">
        <v>33</v>
      </c>
      <c r="G59" s="133"/>
      <c r="H59" s="133"/>
      <c r="I59" s="133"/>
    </row>
    <row r="60" spans="1:9" x14ac:dyDescent="0.3">
      <c r="A60" s="133" t="s">
        <v>34</v>
      </c>
      <c r="B60" s="133"/>
      <c r="C60" s="133"/>
      <c r="D60" s="133"/>
      <c r="F60" s="133" t="s">
        <v>10</v>
      </c>
      <c r="G60" s="133"/>
      <c r="H60" s="133"/>
      <c r="I60" s="133"/>
    </row>
    <row r="61" spans="1:9" x14ac:dyDescent="0.3">
      <c r="H61" s="130"/>
      <c r="I61" s="130"/>
    </row>
    <row r="62" spans="1:9" x14ac:dyDescent="0.3">
      <c r="H62" s="130"/>
      <c r="I62" s="130"/>
    </row>
    <row r="63" spans="1:9" x14ac:dyDescent="0.3">
      <c r="H63" s="130"/>
      <c r="I63" s="130"/>
    </row>
  </sheetData>
  <mergeCells count="40">
    <mergeCell ref="H62:I62"/>
    <mergeCell ref="H63:I63"/>
    <mergeCell ref="A45:C45"/>
    <mergeCell ref="A59:D59"/>
    <mergeCell ref="F59:I59"/>
    <mergeCell ref="A60:D60"/>
    <mergeCell ref="F60:I60"/>
    <mergeCell ref="H61:I61"/>
    <mergeCell ref="A49:B50"/>
    <mergeCell ref="F49:F50"/>
    <mergeCell ref="A33:I33"/>
    <mergeCell ref="A34:G34"/>
    <mergeCell ref="A35:I35"/>
    <mergeCell ref="A36:J36"/>
    <mergeCell ref="D37:F37"/>
    <mergeCell ref="G37:I37"/>
    <mergeCell ref="A32:G32"/>
    <mergeCell ref="A20:G20"/>
    <mergeCell ref="A21:G21"/>
    <mergeCell ref="A22:G22"/>
    <mergeCell ref="A23:G23"/>
    <mergeCell ref="A25:G25"/>
    <mergeCell ref="A26:G26"/>
    <mergeCell ref="A27:G27"/>
    <mergeCell ref="A28:G28"/>
    <mergeCell ref="A29:G29"/>
    <mergeCell ref="A30:G30"/>
    <mergeCell ref="A31:G31"/>
    <mergeCell ref="A19:G19"/>
    <mergeCell ref="B1:H3"/>
    <mergeCell ref="A4:I4"/>
    <mergeCell ref="A10:G10"/>
    <mergeCell ref="A11:G11"/>
    <mergeCell ref="A12:G12"/>
    <mergeCell ref="A13:G13"/>
    <mergeCell ref="A14:G14"/>
    <mergeCell ref="A15:I15"/>
    <mergeCell ref="A16:G16"/>
    <mergeCell ref="A17:G17"/>
    <mergeCell ref="A18:G18"/>
  </mergeCells>
  <printOptions horizontalCentered="1"/>
  <pageMargins left="0.15748031496062992" right="0.15748031496062992" top="0.39370078740157483" bottom="0.70866141732283472" header="0.31496062992125984" footer="0.31496062992125984"/>
  <pageSetup paperSize="9"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1 Trimestre 001_2020</vt:lpstr>
      <vt:lpstr>'1 Trimestre 001_2020'!Area_de_impressao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lpotenza</dc:creator>
  <cp:lastModifiedBy>Bianca Corazza</cp:lastModifiedBy>
  <cp:lastPrinted>2021-02-16T13:38:43Z</cp:lastPrinted>
  <dcterms:created xsi:type="dcterms:W3CDTF">2013-10-29T17:45:13Z</dcterms:created>
  <dcterms:modified xsi:type="dcterms:W3CDTF">2021-02-16T13:39:09Z</dcterms:modified>
</cp:coreProperties>
</file>