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02\Users\bcorazza\Documents\Tribunal de Contas do Estado\2018\001_2018_Dezembro\"/>
    </mc:Choice>
  </mc:AlternateContent>
  <bookViews>
    <workbookView xWindow="0" yWindow="0" windowWidth="24000" windowHeight="9435"/>
  </bookViews>
  <sheets>
    <sheet name="PrevistoxReal CG" sheetId="1" r:id="rId1"/>
    <sheet name="PrevistoxReal MRS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ctvFC_USD" localSheetId="1">#REF!</definedName>
    <definedName name="ActvFC_USD">#REF!</definedName>
    <definedName name="_xlnm.Print_Area" localSheetId="0">'PrevistoxReal CG'!$A$1:$J$217</definedName>
    <definedName name="_xlnm.Print_Area" localSheetId="1">'PrevistoxReal MRSP'!$A$1:$J$204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 localSheetId="1">#REF!</definedName>
    <definedName name="_xlnm.Database">#REF!</definedName>
    <definedName name="BuiltIn_AutoFilter___3" localSheetId="1">[2]EMABERTO!#REF!</definedName>
    <definedName name="BuiltIn_AutoFilter___3">[2]EMABERTO!#REF!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 localSheetId="1">#REF!</definedName>
    <definedName name="Comparison">#REF!</definedName>
    <definedName name="Cópia_de_ARTICLE" localSheetId="1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 localSheetId="1">#REF!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 localSheetId="1">#REF!</definedName>
    <definedName name="dol">#REF!</definedName>
    <definedName name="Excel_BuiltIn_Print_Area_0" localSheetId="1">#REF!</definedName>
    <definedName name="Excel_BuiltIn_Print_Area_0">#REF!</definedName>
    <definedName name="Excel_BuiltIn_Print_Titles_0" localSheetId="1">#REF!</definedName>
    <definedName name="Excel_BuiltIn_Print_Titles_0">#REF!</definedName>
    <definedName name="fin_year">[3]Details!$G$53</definedName>
    <definedName name="FXRate" localSheetId="1">#REF!</definedName>
    <definedName name="FXRate">#REF!</definedName>
    <definedName name="juremprestimo">[1]Empréstimo!$C$6</definedName>
    <definedName name="Markets" localSheetId="1">#REF!</definedName>
    <definedName name="Markets">#REF!</definedName>
    <definedName name="Month_Forecast_US" localSheetId="1">#REF!</definedName>
    <definedName name="Month_Forecast_US">#REF!</definedName>
    <definedName name="month_no" localSheetId="1">#REF!</definedName>
    <definedName name="month_no">#REF!</definedName>
    <definedName name="Novab" localSheetId="1">#REF!</definedName>
    <definedName name="Novab">#REF!</definedName>
    <definedName name="Novac" localSheetId="1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 localSheetId="1">#REF!</definedName>
    <definedName name="period">#REF!</definedName>
    <definedName name="Phased_Home_US" localSheetId="1">'[5]JWR 5 Ext'!#REF!</definedName>
    <definedName name="Phased_Home_US">'[5]JWR 5 Ext'!#REF!</definedName>
    <definedName name="PLT_Truck" localSheetId="1">#REF!</definedName>
    <definedName name="PLT_Truck">#REF!</definedName>
    <definedName name="PRINT_TITLES_MI" localSheetId="1">#REF!</definedName>
    <definedName name="PRINT_TITLES_MI">#REF!</definedName>
    <definedName name="Release_no" localSheetId="1">[6]Details!#REF!</definedName>
    <definedName name="Release_no">[6]Details!#REF!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 localSheetId="1">#REF!</definedName>
    <definedName name="sales_ico_country_uk">#REF!</definedName>
    <definedName name="Sales_ico_country_US" localSheetId="1">#REF!</definedName>
    <definedName name="Sales_ico_country_US">#REF!</definedName>
    <definedName name="Sales_Ico_UK" localSheetId="1">#REF!</definedName>
    <definedName name="Sales_Ico_UK">#REF!</definedName>
    <definedName name="Sales_ico_US" localSheetId="1">#REF!</definedName>
    <definedName name="Sales_ico_US">#REF!</definedName>
    <definedName name="SALES_SUPPLEMENT_US" localSheetId="1">'[5]JWR 3 Ext'!#REF!</definedName>
    <definedName name="SALES_SUPPLEMENT_US">'[5]JWR 3 Ext'!#REF!</definedName>
    <definedName name="Scale">[3]Details!$B$12</definedName>
    <definedName name="sch_p06a" localSheetId="1">'[7]PRP pack'!#REF!</definedName>
    <definedName name="sch_p06a">'[7]PRP pack'!#REF!</definedName>
    <definedName name="sch_p06b" localSheetId="1">'[7]PRP pack'!#REF!</definedName>
    <definedName name="sch_p06b">'[7]PRP pack'!#REF!</definedName>
    <definedName name="sch_p12" localSheetId="1">#REF!</definedName>
    <definedName name="sch_p12">#REF!</definedName>
    <definedName name="subdiv">[3]Details!$B$7</definedName>
    <definedName name="title">[3]Details!$B$2</definedName>
    <definedName name="_xlnm.Print_Titles" localSheetId="0">'PrevistoxReal CG'!$1:$12</definedName>
    <definedName name="_xlnm.Print_Titles" localSheetId="1">'PrevistoxReal MRSP'!$1:$12</definedName>
    <definedName name="unit_code">[3]Details!$B$9</definedName>
    <definedName name="unit_name">[3]Details!$B$8</definedName>
    <definedName name="Validations" localSheetId="1">#REF!</definedName>
    <definedName name="Validations">#REF!</definedName>
    <definedName name="vcemprestimo">[1]Empréstimo!$F$8</definedName>
    <definedName name="Version">[3]Details!$B$18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 localSheetId="1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" i="2" l="1"/>
  <c r="I193" i="2"/>
  <c r="I192" i="2"/>
  <c r="I191" i="2"/>
  <c r="I190" i="2"/>
  <c r="I189" i="2"/>
  <c r="I188" i="2"/>
  <c r="H183" i="2"/>
  <c r="G183" i="2"/>
  <c r="F183" i="2"/>
  <c r="E183" i="2"/>
  <c r="I183" i="2" s="1"/>
  <c r="I182" i="2"/>
  <c r="D182" i="2"/>
  <c r="I181" i="2"/>
  <c r="I180" i="2"/>
  <c r="I171" i="2"/>
  <c r="J171" i="2" s="1"/>
  <c r="I170" i="2"/>
  <c r="J170" i="2" s="1"/>
  <c r="I169" i="2"/>
  <c r="J169" i="2" s="1"/>
  <c r="I168" i="2"/>
  <c r="J168" i="2" s="1"/>
  <c r="G162" i="2"/>
  <c r="I167" i="2"/>
  <c r="J167" i="2" s="1"/>
  <c r="I166" i="2"/>
  <c r="J166" i="2" s="1"/>
  <c r="I165" i="2"/>
  <c r="J165" i="2" s="1"/>
  <c r="F162" i="2"/>
  <c r="I164" i="2"/>
  <c r="J164" i="2" s="1"/>
  <c r="I163" i="2"/>
  <c r="J163" i="2" s="1"/>
  <c r="H162" i="2"/>
  <c r="D162" i="2"/>
  <c r="H151" i="2"/>
  <c r="G151" i="2"/>
  <c r="F151" i="2"/>
  <c r="E151" i="2"/>
  <c r="D151" i="2"/>
  <c r="I149" i="2"/>
  <c r="D149" i="2"/>
  <c r="D140" i="2" s="1"/>
  <c r="D181" i="2" s="1"/>
  <c r="D183" i="2" s="1"/>
  <c r="D185" i="2" s="1"/>
  <c r="E177" i="2" s="1"/>
  <c r="E185" i="2" s="1"/>
  <c r="F177" i="2" s="1"/>
  <c r="F185" i="2" s="1"/>
  <c r="G177" i="2" s="1"/>
  <c r="G185" i="2" s="1"/>
  <c r="H177" i="2" s="1"/>
  <c r="H185" i="2" s="1"/>
  <c r="H140" i="2"/>
  <c r="G140" i="2"/>
  <c r="I148" i="2"/>
  <c r="I147" i="2"/>
  <c r="I146" i="2"/>
  <c r="I145" i="2"/>
  <c r="I144" i="2"/>
  <c r="I143" i="2"/>
  <c r="I142" i="2"/>
  <c r="I141" i="2"/>
  <c r="F140" i="2"/>
  <c r="I130" i="2"/>
  <c r="J130" i="2" s="1"/>
  <c r="I129" i="2"/>
  <c r="J129" i="2" s="1"/>
  <c r="I128" i="2"/>
  <c r="J128" i="2" s="1"/>
  <c r="H126" i="2"/>
  <c r="G126" i="2"/>
  <c r="I127" i="2"/>
  <c r="F126" i="2"/>
  <c r="E126" i="2"/>
  <c r="I122" i="2"/>
  <c r="J122" i="2" s="1"/>
  <c r="H120" i="2"/>
  <c r="G120" i="2"/>
  <c r="I121" i="2"/>
  <c r="F120" i="2"/>
  <c r="E120" i="2"/>
  <c r="D120" i="2"/>
  <c r="I119" i="2"/>
  <c r="J119" i="2" s="1"/>
  <c r="I118" i="2"/>
  <c r="J118" i="2" s="1"/>
  <c r="I117" i="2"/>
  <c r="J117" i="2" s="1"/>
  <c r="I116" i="2"/>
  <c r="J116" i="2" s="1"/>
  <c r="I115" i="2"/>
  <c r="J115" i="2" s="1"/>
  <c r="I114" i="2"/>
  <c r="J114" i="2" s="1"/>
  <c r="I113" i="2"/>
  <c r="J113" i="2" s="1"/>
  <c r="H110" i="2"/>
  <c r="E110" i="2"/>
  <c r="G110" i="2"/>
  <c r="F110" i="2"/>
  <c r="D110" i="2"/>
  <c r="I109" i="2"/>
  <c r="J109" i="2" s="1"/>
  <c r="F106" i="2"/>
  <c r="F101" i="2" s="1"/>
  <c r="E106" i="2"/>
  <c r="H106" i="2"/>
  <c r="G106" i="2"/>
  <c r="I105" i="2"/>
  <c r="J105" i="2" s="1"/>
  <c r="E101" i="2"/>
  <c r="H101" i="2"/>
  <c r="I102" i="2"/>
  <c r="J102" i="2" s="1"/>
  <c r="D101" i="2"/>
  <c r="I99" i="2"/>
  <c r="J99" i="2" s="1"/>
  <c r="I98" i="2"/>
  <c r="J98" i="2" s="1"/>
  <c r="G96" i="2"/>
  <c r="F96" i="2"/>
  <c r="H96" i="2"/>
  <c r="E96" i="2"/>
  <c r="D96" i="2"/>
  <c r="I94" i="2"/>
  <c r="J94" i="2" s="1"/>
  <c r="H91" i="2"/>
  <c r="H90" i="2" s="1"/>
  <c r="I93" i="2"/>
  <c r="J93" i="2" s="1"/>
  <c r="F91" i="2"/>
  <c r="G91" i="2"/>
  <c r="D91" i="2"/>
  <c r="D90" i="2" s="1"/>
  <c r="F90" i="2"/>
  <c r="I88" i="2"/>
  <c r="J88" i="2" s="1"/>
  <c r="I86" i="2"/>
  <c r="J86" i="2" s="1"/>
  <c r="H83" i="2"/>
  <c r="I85" i="2"/>
  <c r="J85" i="2" s="1"/>
  <c r="F83" i="2"/>
  <c r="G83" i="2"/>
  <c r="D83" i="2"/>
  <c r="H79" i="2"/>
  <c r="I81" i="2"/>
  <c r="J81" i="2" s="1"/>
  <c r="I80" i="2"/>
  <c r="E79" i="2"/>
  <c r="D79" i="2"/>
  <c r="I78" i="2"/>
  <c r="J78" i="2" s="1"/>
  <c r="I77" i="2"/>
  <c r="J77" i="2" s="1"/>
  <c r="I75" i="2"/>
  <c r="J75" i="2" s="1"/>
  <c r="I74" i="2"/>
  <c r="J74" i="2" s="1"/>
  <c r="I73" i="2"/>
  <c r="J73" i="2" s="1"/>
  <c r="I71" i="2"/>
  <c r="J71" i="2" s="1"/>
  <c r="I70" i="2"/>
  <c r="J70" i="2" s="1"/>
  <c r="H68" i="2"/>
  <c r="G68" i="2"/>
  <c r="D68" i="2"/>
  <c r="I65" i="2"/>
  <c r="J65" i="2" s="1"/>
  <c r="I63" i="2"/>
  <c r="J63" i="2" s="1"/>
  <c r="I61" i="2"/>
  <c r="J61" i="2" s="1"/>
  <c r="F58" i="2"/>
  <c r="G58" i="2"/>
  <c r="D58" i="2"/>
  <c r="E55" i="2"/>
  <c r="H55" i="2"/>
  <c r="G55" i="2"/>
  <c r="I56" i="2"/>
  <c r="J56" i="2" s="1"/>
  <c r="F55" i="2"/>
  <c r="D55" i="2"/>
  <c r="H52" i="2"/>
  <c r="I54" i="2"/>
  <c r="J54" i="2" s="1"/>
  <c r="F52" i="2"/>
  <c r="I53" i="2"/>
  <c r="G52" i="2"/>
  <c r="E52" i="2"/>
  <c r="D52" i="2"/>
  <c r="H49" i="2"/>
  <c r="F49" i="2"/>
  <c r="E49" i="2"/>
  <c r="G49" i="2"/>
  <c r="D49" i="2"/>
  <c r="I48" i="2"/>
  <c r="J48" i="2" s="1"/>
  <c r="H46" i="2"/>
  <c r="I47" i="2"/>
  <c r="G46" i="2"/>
  <c r="G44" i="2" s="1"/>
  <c r="F46" i="2"/>
  <c r="F44" i="2" s="1"/>
  <c r="D46" i="2"/>
  <c r="D44" i="2"/>
  <c r="D124" i="2" s="1"/>
  <c r="D132" i="2" s="1"/>
  <c r="I37" i="2"/>
  <c r="J37" i="2" s="1"/>
  <c r="G34" i="2"/>
  <c r="H34" i="2"/>
  <c r="H39" i="2" s="1"/>
  <c r="E34" i="2"/>
  <c r="F34" i="2"/>
  <c r="D34" i="2"/>
  <c r="D39" i="2" s="1"/>
  <c r="I28" i="2"/>
  <c r="J28" i="2" s="1"/>
  <c r="J27" i="2"/>
  <c r="I27" i="2"/>
  <c r="I26" i="2" s="1"/>
  <c r="J26" i="2" s="1"/>
  <c r="H26" i="2"/>
  <c r="G26" i="2"/>
  <c r="F26" i="2"/>
  <c r="E26" i="2"/>
  <c r="D26" i="2"/>
  <c r="J24" i="2"/>
  <c r="I24" i="2"/>
  <c r="H22" i="2"/>
  <c r="G22" i="2"/>
  <c r="F22" i="2"/>
  <c r="E22" i="2"/>
  <c r="D22" i="2"/>
  <c r="I21" i="2"/>
  <c r="J21" i="2" s="1"/>
  <c r="I20" i="2"/>
  <c r="J20" i="2" s="1"/>
  <c r="J19" i="2"/>
  <c r="I19" i="2"/>
  <c r="E18" i="2"/>
  <c r="D18" i="2"/>
  <c r="I17" i="2"/>
  <c r="J17" i="2" s="1"/>
  <c r="H188" i="1"/>
  <c r="G188" i="1"/>
  <c r="F188" i="1"/>
  <c r="E188" i="1"/>
  <c r="H167" i="1"/>
  <c r="G167" i="1"/>
  <c r="F167" i="1"/>
  <c r="E167" i="1"/>
  <c r="D167" i="1"/>
  <c r="H156" i="1"/>
  <c r="G156" i="1"/>
  <c r="F156" i="1"/>
  <c r="E156" i="1"/>
  <c r="D156" i="1"/>
  <c r="I154" i="1"/>
  <c r="D154" i="1"/>
  <c r="I153" i="1"/>
  <c r="I152" i="1"/>
  <c r="I151" i="1"/>
  <c r="G145" i="1"/>
  <c r="F145" i="1"/>
  <c r="I149" i="1"/>
  <c r="I148" i="1"/>
  <c r="I147" i="1"/>
  <c r="I146" i="1"/>
  <c r="H145" i="1"/>
  <c r="D145" i="1"/>
  <c r="I134" i="1"/>
  <c r="J134" i="1" s="1"/>
  <c r="H131" i="1"/>
  <c r="F131" i="1"/>
  <c r="I132" i="1"/>
  <c r="G131" i="1"/>
  <c r="I127" i="1"/>
  <c r="J127" i="1" s="1"/>
  <c r="G125" i="1"/>
  <c r="F125" i="1"/>
  <c r="H125" i="1"/>
  <c r="E125" i="1"/>
  <c r="D125" i="1"/>
  <c r="I121" i="1"/>
  <c r="J121" i="1" s="1"/>
  <c r="I120" i="1"/>
  <c r="J120" i="1" s="1"/>
  <c r="I119" i="1"/>
  <c r="J119" i="1" s="1"/>
  <c r="I117" i="1"/>
  <c r="J117" i="1" s="1"/>
  <c r="I116" i="1"/>
  <c r="J116" i="1" s="1"/>
  <c r="F115" i="1"/>
  <c r="E115" i="1"/>
  <c r="D115" i="1"/>
  <c r="I114" i="1"/>
  <c r="J114" i="1" s="1"/>
  <c r="I113" i="1"/>
  <c r="J113" i="1" s="1"/>
  <c r="H111" i="1"/>
  <c r="E111" i="1"/>
  <c r="G111" i="1"/>
  <c r="F111" i="1"/>
  <c r="I110" i="1"/>
  <c r="J110" i="1" s="1"/>
  <c r="I109" i="1"/>
  <c r="J109" i="1" s="1"/>
  <c r="I108" i="1"/>
  <c r="J108" i="1" s="1"/>
  <c r="G106" i="1"/>
  <c r="F106" i="1"/>
  <c r="D106" i="1"/>
  <c r="I105" i="1"/>
  <c r="J105" i="1" s="1"/>
  <c r="I103" i="1"/>
  <c r="J103" i="1" s="1"/>
  <c r="I102" i="1"/>
  <c r="J102" i="1" s="1"/>
  <c r="F101" i="1"/>
  <c r="E101" i="1"/>
  <c r="D101" i="1"/>
  <c r="I100" i="1"/>
  <c r="J100" i="1" s="1"/>
  <c r="I99" i="1"/>
  <c r="J99" i="1" s="1"/>
  <c r="I98" i="1"/>
  <c r="J98" i="1" s="1"/>
  <c r="G96" i="1"/>
  <c r="I97" i="1"/>
  <c r="H96" i="1"/>
  <c r="D96" i="1"/>
  <c r="D95" i="1" s="1"/>
  <c r="I93" i="1"/>
  <c r="J93" i="1" s="1"/>
  <c r="I92" i="1"/>
  <c r="J92" i="1" s="1"/>
  <c r="I91" i="1"/>
  <c r="J91" i="1" s="1"/>
  <c r="I90" i="1"/>
  <c r="J90" i="1" s="1"/>
  <c r="H88" i="1"/>
  <c r="E88" i="1"/>
  <c r="G88" i="1"/>
  <c r="F88" i="1"/>
  <c r="D88" i="1"/>
  <c r="I87" i="1"/>
  <c r="J87" i="1" s="1"/>
  <c r="I86" i="1"/>
  <c r="J86" i="1" s="1"/>
  <c r="F84" i="1"/>
  <c r="I85" i="1"/>
  <c r="H84" i="1"/>
  <c r="G84" i="1"/>
  <c r="D84" i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E70" i="1"/>
  <c r="G70" i="1"/>
  <c r="F70" i="1"/>
  <c r="I71" i="1"/>
  <c r="J71" i="1" s="1"/>
  <c r="H70" i="1"/>
  <c r="G68" i="1"/>
  <c r="F68" i="1"/>
  <c r="I69" i="1"/>
  <c r="H68" i="1"/>
  <c r="D68" i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H58" i="1"/>
  <c r="I60" i="1"/>
  <c r="J60" i="1" s="1"/>
  <c r="F58" i="1"/>
  <c r="I59" i="1"/>
  <c r="G58" i="1"/>
  <c r="D58" i="1"/>
  <c r="G55" i="1"/>
  <c r="I57" i="1"/>
  <c r="J57" i="1" s="1"/>
  <c r="H55" i="1"/>
  <c r="E55" i="1"/>
  <c r="F55" i="1"/>
  <c r="D55" i="1"/>
  <c r="I54" i="1"/>
  <c r="J54" i="1" s="1"/>
  <c r="H52" i="1"/>
  <c r="G52" i="1"/>
  <c r="I53" i="1"/>
  <c r="F52" i="1"/>
  <c r="D52" i="1"/>
  <c r="H49" i="1"/>
  <c r="I51" i="1"/>
  <c r="J51" i="1" s="1"/>
  <c r="G49" i="1"/>
  <c r="F49" i="1"/>
  <c r="I50" i="1"/>
  <c r="D49" i="1"/>
  <c r="H46" i="1"/>
  <c r="G46" i="1"/>
  <c r="G44" i="1" s="1"/>
  <c r="I48" i="1"/>
  <c r="J48" i="1" s="1"/>
  <c r="F46" i="1"/>
  <c r="I47" i="1"/>
  <c r="D46" i="1"/>
  <c r="D44" i="1" s="1"/>
  <c r="D129" i="1" s="1"/>
  <c r="D137" i="1" s="1"/>
  <c r="D41" i="1"/>
  <c r="I38" i="1"/>
  <c r="J38" i="1" s="1"/>
  <c r="I37" i="1"/>
  <c r="J37" i="1" s="1"/>
  <c r="F34" i="1"/>
  <c r="F39" i="1" s="1"/>
  <c r="I36" i="1"/>
  <c r="J36" i="1" s="1"/>
  <c r="H34" i="1"/>
  <c r="G34" i="1"/>
  <c r="G39" i="1" s="1"/>
  <c r="I35" i="1"/>
  <c r="D34" i="1"/>
  <c r="H39" i="1"/>
  <c r="I28" i="1"/>
  <c r="J28" i="1" s="1"/>
  <c r="I27" i="1"/>
  <c r="J27" i="1" s="1"/>
  <c r="F26" i="1"/>
  <c r="E26" i="1"/>
  <c r="I24" i="1"/>
  <c r="J24" i="1" s="1"/>
  <c r="E22" i="1"/>
  <c r="I21" i="1"/>
  <c r="J21" i="1" s="1"/>
  <c r="J20" i="1"/>
  <c r="I20" i="1"/>
  <c r="I19" i="1"/>
  <c r="I18" i="1" s="1"/>
  <c r="J18" i="1" s="1"/>
  <c r="H18" i="1"/>
  <c r="H22" i="1" s="1"/>
  <c r="G18" i="1"/>
  <c r="G22" i="1" s="1"/>
  <c r="F18" i="1"/>
  <c r="F22" i="1" s="1"/>
  <c r="E18" i="1"/>
  <c r="D18" i="1"/>
  <c r="D187" i="1" s="1"/>
  <c r="D188" i="1" s="1"/>
  <c r="D190" i="1" s="1"/>
  <c r="E182" i="1" s="1"/>
  <c r="E190" i="1" s="1"/>
  <c r="F182" i="1" s="1"/>
  <c r="F190" i="1" s="1"/>
  <c r="G182" i="1" s="1"/>
  <c r="G190" i="1" s="1"/>
  <c r="H182" i="1" s="1"/>
  <c r="H190" i="1" s="1"/>
  <c r="I17" i="1"/>
  <c r="J17" i="1" s="1"/>
  <c r="H44" i="1" l="1"/>
  <c r="F44" i="1"/>
  <c r="F129" i="1" s="1"/>
  <c r="F137" i="1" s="1"/>
  <c r="F139" i="1" s="1"/>
  <c r="I49" i="1"/>
  <c r="J49" i="1" s="1"/>
  <c r="J50" i="1"/>
  <c r="J69" i="1"/>
  <c r="I68" i="1"/>
  <c r="J68" i="1" s="1"/>
  <c r="I84" i="1"/>
  <c r="J84" i="1" s="1"/>
  <c r="J85" i="1"/>
  <c r="J53" i="1"/>
  <c r="I52" i="1"/>
  <c r="J52" i="1" s="1"/>
  <c r="J59" i="1"/>
  <c r="I58" i="1"/>
  <c r="J58" i="1" s="1"/>
  <c r="J35" i="1"/>
  <c r="I34" i="1"/>
  <c r="J34" i="1" s="1"/>
  <c r="E68" i="1"/>
  <c r="I70" i="1"/>
  <c r="J70" i="1" s="1"/>
  <c r="J97" i="1"/>
  <c r="I96" i="1"/>
  <c r="J47" i="1"/>
  <c r="I46" i="1"/>
  <c r="I33" i="1"/>
  <c r="I72" i="1"/>
  <c r="J72" i="1" s="1"/>
  <c r="I89" i="1"/>
  <c r="I112" i="1"/>
  <c r="J132" i="1"/>
  <c r="I22" i="1"/>
  <c r="E34" i="1"/>
  <c r="E39" i="1" s="1"/>
  <c r="E52" i="1"/>
  <c r="E49" i="1"/>
  <c r="J19" i="1"/>
  <c r="I26" i="1"/>
  <c r="J26" i="1" s="1"/>
  <c r="E46" i="1"/>
  <c r="E58" i="1"/>
  <c r="E84" i="1"/>
  <c r="E96" i="1"/>
  <c r="G101" i="1"/>
  <c r="G95" i="1" s="1"/>
  <c r="G129" i="1" s="1"/>
  <c r="G137" i="1" s="1"/>
  <c r="G139" i="1" s="1"/>
  <c r="I104" i="1"/>
  <c r="J104" i="1" s="1"/>
  <c r="I133" i="1"/>
  <c r="J133" i="1" s="1"/>
  <c r="G39" i="2"/>
  <c r="I35" i="2"/>
  <c r="I56" i="1"/>
  <c r="D22" i="1"/>
  <c r="D33" i="1" s="1"/>
  <c r="D39" i="1" s="1"/>
  <c r="D139" i="1" s="1"/>
  <c r="F96" i="1"/>
  <c r="F95" i="1" s="1"/>
  <c r="H101" i="1"/>
  <c r="H95" i="1" s="1"/>
  <c r="H106" i="1"/>
  <c r="G115" i="1"/>
  <c r="I118" i="1"/>
  <c r="J118" i="1" s="1"/>
  <c r="I122" i="1"/>
  <c r="J122" i="1" s="1"/>
  <c r="I123" i="1"/>
  <c r="J123" i="1" s="1"/>
  <c r="I135" i="1"/>
  <c r="J135" i="1" s="1"/>
  <c r="I18" i="2"/>
  <c r="J47" i="2"/>
  <c r="I46" i="2"/>
  <c r="E106" i="1"/>
  <c r="I107" i="1"/>
  <c r="H115" i="1"/>
  <c r="I124" i="1"/>
  <c r="J124" i="1" s="1"/>
  <c r="I126" i="1"/>
  <c r="I150" i="1"/>
  <c r="E39" i="2"/>
  <c r="H44" i="2"/>
  <c r="H124" i="2" s="1"/>
  <c r="H132" i="2" s="1"/>
  <c r="H134" i="2" s="1"/>
  <c r="I52" i="2"/>
  <c r="J52" i="2" s="1"/>
  <c r="J53" i="2"/>
  <c r="I57" i="2"/>
  <c r="J57" i="2" s="1"/>
  <c r="J80" i="2"/>
  <c r="I103" i="2"/>
  <c r="J103" i="2" s="1"/>
  <c r="I107" i="2"/>
  <c r="J127" i="2"/>
  <c r="I126" i="2"/>
  <c r="J126" i="2" s="1"/>
  <c r="E131" i="1"/>
  <c r="E145" i="1"/>
  <c r="I145" i="1" s="1"/>
  <c r="I33" i="2"/>
  <c r="I38" i="2"/>
  <c r="J38" i="2" s="1"/>
  <c r="I51" i="2"/>
  <c r="J51" i="2" s="1"/>
  <c r="H58" i="2"/>
  <c r="I62" i="2"/>
  <c r="J62" i="2" s="1"/>
  <c r="I66" i="2"/>
  <c r="J66" i="2" s="1"/>
  <c r="E68" i="2"/>
  <c r="I69" i="2"/>
  <c r="I72" i="2"/>
  <c r="J72" i="2" s="1"/>
  <c r="I76" i="2"/>
  <c r="J76" i="2" s="1"/>
  <c r="F79" i="2"/>
  <c r="I100" i="2"/>
  <c r="J100" i="2" s="1"/>
  <c r="I104" i="2"/>
  <c r="J104" i="2" s="1"/>
  <c r="I108" i="2"/>
  <c r="J108" i="2" s="1"/>
  <c r="F39" i="2"/>
  <c r="I36" i="2"/>
  <c r="J36" i="2" s="1"/>
  <c r="E46" i="2"/>
  <c r="E44" i="2" s="1"/>
  <c r="E124" i="2" s="1"/>
  <c r="E132" i="2" s="1"/>
  <c r="E134" i="2" s="1"/>
  <c r="E58" i="2"/>
  <c r="I59" i="2"/>
  <c r="F68" i="2"/>
  <c r="F124" i="2" s="1"/>
  <c r="F132" i="2" s="1"/>
  <c r="F134" i="2" s="1"/>
  <c r="I82" i="2"/>
  <c r="J82" i="2" s="1"/>
  <c r="E83" i="2"/>
  <c r="I84" i="2"/>
  <c r="I87" i="2"/>
  <c r="J87" i="2" s="1"/>
  <c r="E91" i="2"/>
  <c r="E90" i="2" s="1"/>
  <c r="I92" i="2"/>
  <c r="I95" i="2"/>
  <c r="J95" i="2" s="1"/>
  <c r="I97" i="2"/>
  <c r="G101" i="2"/>
  <c r="G90" i="2" s="1"/>
  <c r="G124" i="2" s="1"/>
  <c r="G132" i="2" s="1"/>
  <c r="G134" i="2" s="1"/>
  <c r="I112" i="2"/>
  <c r="J112" i="2" s="1"/>
  <c r="J121" i="2"/>
  <c r="I120" i="2"/>
  <c r="J120" i="2" s="1"/>
  <c r="D134" i="2"/>
  <c r="I50" i="2"/>
  <c r="I60" i="2"/>
  <c r="J60" i="2" s="1"/>
  <c r="I64" i="2"/>
  <c r="J64" i="2" s="1"/>
  <c r="E140" i="2"/>
  <c r="I140" i="2" s="1"/>
  <c r="I111" i="2"/>
  <c r="E162" i="2"/>
  <c r="J97" i="2" l="1"/>
  <c r="I96" i="2"/>
  <c r="J96" i="2" s="1"/>
  <c r="J33" i="2"/>
  <c r="J46" i="2"/>
  <c r="I115" i="1"/>
  <c r="J115" i="1" s="1"/>
  <c r="I34" i="2"/>
  <c r="J34" i="2" s="1"/>
  <c r="J35" i="2"/>
  <c r="I88" i="1"/>
  <c r="J88" i="1" s="1"/>
  <c r="J89" i="1"/>
  <c r="I110" i="2"/>
  <c r="J110" i="2" s="1"/>
  <c r="J111" i="2"/>
  <c r="I83" i="2"/>
  <c r="J83" i="2" s="1"/>
  <c r="J84" i="2"/>
  <c r="I58" i="2"/>
  <c r="J58" i="2" s="1"/>
  <c r="J59" i="2"/>
  <c r="I68" i="2"/>
  <c r="J68" i="2" s="1"/>
  <c r="J69" i="2"/>
  <c r="I106" i="2"/>
  <c r="J106" i="2" s="1"/>
  <c r="J107" i="2"/>
  <c r="I55" i="1"/>
  <c r="J55" i="1" s="1"/>
  <c r="J56" i="1"/>
  <c r="I101" i="1"/>
  <c r="J101" i="1" s="1"/>
  <c r="E44" i="1"/>
  <c r="J96" i="1"/>
  <c r="I49" i="2"/>
  <c r="J49" i="2" s="1"/>
  <c r="J50" i="2"/>
  <c r="I91" i="2"/>
  <c r="J92" i="2"/>
  <c r="I106" i="1"/>
  <c r="J106" i="1" s="1"/>
  <c r="J107" i="1"/>
  <c r="J18" i="2"/>
  <c r="I22" i="2"/>
  <c r="J22" i="2" s="1"/>
  <c r="E95" i="1"/>
  <c r="I131" i="1"/>
  <c r="J131" i="1" s="1"/>
  <c r="I39" i="1"/>
  <c r="J39" i="1" s="1"/>
  <c r="J33" i="1"/>
  <c r="I101" i="2"/>
  <c r="J101" i="2" s="1"/>
  <c r="I55" i="2"/>
  <c r="J55" i="2" s="1"/>
  <c r="J126" i="1"/>
  <c r="I125" i="1"/>
  <c r="J125" i="1" s="1"/>
  <c r="I79" i="2"/>
  <c r="J79" i="2" s="1"/>
  <c r="J22" i="1"/>
  <c r="I111" i="1"/>
  <c r="J111" i="1" s="1"/>
  <c r="J112" i="1"/>
  <c r="J46" i="1"/>
  <c r="H129" i="1"/>
  <c r="H137" i="1" s="1"/>
  <c r="H139" i="1" s="1"/>
  <c r="I95" i="1" l="1"/>
  <c r="J95" i="1" s="1"/>
  <c r="I39" i="2"/>
  <c r="J39" i="2" s="1"/>
  <c r="J91" i="2"/>
  <c r="I90" i="2"/>
  <c r="J90" i="2" s="1"/>
  <c r="I44" i="1"/>
  <c r="E129" i="1"/>
  <c r="E137" i="1" s="1"/>
  <c r="E139" i="1" s="1"/>
  <c r="I44" i="2"/>
  <c r="I124" i="2" l="1"/>
  <c r="I132" i="2" s="1"/>
  <c r="J44" i="2"/>
  <c r="I129" i="1"/>
  <c r="J44" i="1"/>
  <c r="I137" i="1" l="1"/>
  <c r="J129" i="1"/>
  <c r="I134" i="2"/>
  <c r="J132" i="2"/>
  <c r="I139" i="1" l="1"/>
  <c r="J137" i="1"/>
</calcChain>
</file>

<file path=xl/comments1.xml><?xml version="1.0" encoding="utf-8"?>
<comments xmlns="http://schemas.openxmlformats.org/spreadsheetml/2006/main">
  <authors>
    <author>Renata Melo</author>
  </authors>
  <commentList>
    <comment ref="D33" authorId="0" shapeId="0">
      <text>
        <r>
          <rPr>
            <b/>
            <sz val="9"/>
            <color indexed="81"/>
            <rFont val="Segoe UI"/>
            <family val="2"/>
          </rPr>
          <t>Deduções:
29.629 - Reserva
183.333 - Investimentos</t>
        </r>
      </text>
    </comment>
  </commentList>
</comments>
</file>

<file path=xl/sharedStrings.xml><?xml version="1.0" encoding="utf-8"?>
<sst xmlns="http://schemas.openxmlformats.org/spreadsheetml/2006/main" count="724" uniqueCount="304">
  <si>
    <t>Exercício:</t>
  </si>
  <si>
    <t>UGE:</t>
  </si>
  <si>
    <t>UPPM</t>
  </si>
  <si>
    <t>Organização Social: Associação Pinacoteca Arte e Cultura - APAC</t>
  </si>
  <si>
    <t>Objeto Contratual:</t>
  </si>
  <si>
    <t>Pinacoteca Luz, Estação Pinacoteca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</si>
  <si>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</si>
  <si>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</si>
  <si>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</si>
  <si>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</si>
  <si>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</si>
  <si>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Orçamento
Anual</t>
  </si>
  <si>
    <t>1º Tri</t>
  </si>
  <si>
    <t>2º Tri</t>
  </si>
  <si>
    <t>3º Tri</t>
  </si>
  <si>
    <t>4º Tri</t>
  </si>
  <si>
    <t>Realizado</t>
  </si>
  <si>
    <t xml:space="preserve">Real x Orçado </t>
  </si>
  <si>
    <t>Repasse para o Contrato de Gestão</t>
  </si>
  <si>
    <t>1.1</t>
  </si>
  <si>
    <t>Repasse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</si>
  <si>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</si>
  <si>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</si>
  <si>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</si>
  <si>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</si>
  <si>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</si>
  <si>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>Constituição Recursos de Contingência</t>
  </si>
  <si>
    <t>1.2.3</t>
  </si>
  <si>
    <t>Reversão de Recursos Reservados (Reserva e Contingência - a especificar)</t>
  </si>
  <si>
    <t>1.3</t>
  </si>
  <si>
    <t>Repasses Líquidos Disponíveis</t>
  </si>
  <si>
    <t>Recursos de Investimento do Contrato de Gestão</t>
  </si>
  <si>
    <t>Recursos de Captação Incentivada</t>
  </si>
  <si>
    <t>3.1</t>
  </si>
  <si>
    <t>Custeio</t>
  </si>
  <si>
    <t>3.2</t>
  </si>
  <si>
    <t>Investimentos</t>
  </si>
  <si>
    <t>II - DEMONSTRAÇÃO DE RESULTADO</t>
  </si>
  <si>
    <t>RECEITAS APROPRIADAS VINCULADAS AO                     CONTRATO DE GESTÃO</t>
  </si>
  <si>
    <t>4.1</t>
  </si>
  <si>
    <t>Receita de Repasse Apropriada</t>
  </si>
  <si>
    <t>4.2</t>
  </si>
  <si>
    <t>Receita de Captação Apropriada</t>
  </si>
  <si>
    <t>4.2.1</t>
  </si>
  <si>
    <r>
      <t>Captação de Recursos Operacionais</t>
    </r>
    <r>
      <rPr>
        <sz val="10"/>
        <rFont val="Calibri"/>
        <family val="2"/>
        <scheme val="minor"/>
      </rPr>
      <t xml:space="preserve"> (bilheteria, cessão onerosa de espaço, loja, café, doações, estacionamento, etc)</t>
    </r>
  </si>
  <si>
    <t>4.2.2</t>
  </si>
  <si>
    <t>Captação de Recursos Incentivados</t>
  </si>
  <si>
    <t>4.2.3</t>
  </si>
  <si>
    <t>Trabalho Voluntário e Gratuidades</t>
  </si>
  <si>
    <t>4.3</t>
  </si>
  <si>
    <t>Total das Receitas Financeiras</t>
  </si>
  <si>
    <t>5</t>
  </si>
  <si>
    <t>TOTAL DE RECEITAS VINCULADAS AO PLANO DE TRABALHO</t>
  </si>
  <si>
    <t>6</t>
  </si>
  <si>
    <t>TOTAL DE RECEITAS PARA METAS CONDICIONADAS</t>
  </si>
  <si>
    <t>DESPESAS DO CONTRATO DE GESTÃO</t>
  </si>
  <si>
    <t>Recursos Humanos</t>
  </si>
  <si>
    <t>7.1</t>
  </si>
  <si>
    <t>Salários, encargos e benefícios</t>
  </si>
  <si>
    <t>7.1.1</t>
  </si>
  <si>
    <t>Diretoria</t>
  </si>
  <si>
    <t>7.1.1.1</t>
  </si>
  <si>
    <t>Área Meio</t>
  </si>
  <si>
    <t>7.1.1.2</t>
  </si>
  <si>
    <t>Área Fim</t>
  </si>
  <si>
    <t>7.1.2</t>
  </si>
  <si>
    <t>Demais Funcionários</t>
  </si>
  <si>
    <t>7.1.2.1</t>
  </si>
  <si>
    <t>7.1.2.2</t>
  </si>
  <si>
    <t>7.1.3</t>
  </si>
  <si>
    <t>Estagiários</t>
  </si>
  <si>
    <t>7.1.3.1</t>
  </si>
  <si>
    <t>7.1.3.2</t>
  </si>
  <si>
    <t>7.1.4</t>
  </si>
  <si>
    <t>Aprendizes</t>
  </si>
  <si>
    <t>7.1.4.1</t>
  </si>
  <si>
    <t>7.1.4.2</t>
  </si>
  <si>
    <t>Prestadores de serviços (Consultorias/Assessorias/Pessoas Jurídicas) - Área Meio</t>
  </si>
  <si>
    <t>8.1</t>
  </si>
  <si>
    <t>Limpeza</t>
  </si>
  <si>
    <t>8.2</t>
  </si>
  <si>
    <t>Vigilância / portaria / segurança</t>
  </si>
  <si>
    <t>8.3</t>
  </si>
  <si>
    <t>Jurídica</t>
  </si>
  <si>
    <t>8.4</t>
  </si>
  <si>
    <t>Informática</t>
  </si>
  <si>
    <t>8.5</t>
  </si>
  <si>
    <t>Administrativa / RH</t>
  </si>
  <si>
    <t>8.6</t>
  </si>
  <si>
    <t>Contábil</t>
  </si>
  <si>
    <t>8.7</t>
  </si>
  <si>
    <t>Auditoria</t>
  </si>
  <si>
    <t>8.8</t>
  </si>
  <si>
    <t>Outras Despesas (a especificar)</t>
  </si>
  <si>
    <t>Custos Administrativos e Institucionais</t>
  </si>
  <si>
    <t>9.1</t>
  </si>
  <si>
    <t>Locação de bens imóveis</t>
  </si>
  <si>
    <t>9.2</t>
  </si>
  <si>
    <t>Utilidades públicas</t>
  </si>
  <si>
    <t>9.2.1</t>
  </si>
  <si>
    <t>Agua</t>
  </si>
  <si>
    <t>9.2.2</t>
  </si>
  <si>
    <t>Energia eletrica</t>
  </si>
  <si>
    <t>9.2.3</t>
  </si>
  <si>
    <t>Gas</t>
  </si>
  <si>
    <t>9.2.4</t>
  </si>
  <si>
    <t>Internet</t>
  </si>
  <si>
    <t>9.2.5</t>
  </si>
  <si>
    <t>Telefonia</t>
  </si>
  <si>
    <t>9.3</t>
  </si>
  <si>
    <t>Uniformes e EPIs</t>
  </si>
  <si>
    <t>9.4</t>
  </si>
  <si>
    <t>Viagens e Estadias</t>
  </si>
  <si>
    <t>9.5</t>
  </si>
  <si>
    <t>Material de consumo, escritório e limpeza</t>
  </si>
  <si>
    <t>9.6</t>
  </si>
  <si>
    <t>Despesas tributárias e financeiras</t>
  </si>
  <si>
    <t>9.7</t>
  </si>
  <si>
    <t>Despesas diversas (correio, xerox, motoboy, etc.)</t>
  </si>
  <si>
    <t>9.8</t>
  </si>
  <si>
    <t>Treinamento de Funcionários</t>
  </si>
  <si>
    <t>9.9</t>
  </si>
  <si>
    <t>Outras Despesas (especificar)</t>
  </si>
  <si>
    <t>9.10</t>
  </si>
  <si>
    <t>Locação de móveis</t>
  </si>
  <si>
    <t>Programa de Gestão Executiva, Transparência e Governança</t>
  </si>
  <si>
    <t>10.1</t>
  </si>
  <si>
    <t xml:space="preserve">Plano Museológico ou Planejamento Estratégico </t>
  </si>
  <si>
    <t>10.2</t>
  </si>
  <si>
    <t>Pesquisa de público</t>
  </si>
  <si>
    <t>10.3</t>
  </si>
  <si>
    <t>(discriminar)</t>
  </si>
  <si>
    <t>Programa de Edificações: Conservação, Manutenção e Segurança</t>
  </si>
  <si>
    <t>11.1</t>
  </si>
  <si>
    <t>Conservação e manutenção de edificações (reparos, pinturas,  limpeza  de  caixa  de  água,  limpeza  de calhas, etc.)</t>
  </si>
  <si>
    <t>11.2</t>
  </si>
  <si>
    <t>Sistema de Monitoramento de Segurança e AVCB</t>
  </si>
  <si>
    <t>11.3</t>
  </si>
  <si>
    <t>Equipamentos / Implementos</t>
  </si>
  <si>
    <t>11.4</t>
  </si>
  <si>
    <t>Seguros (predial, incêndio, etc.)</t>
  </si>
  <si>
    <t>11.5</t>
  </si>
  <si>
    <t>Outras Despesas (ar condicionado, elevadores, detector de metais, cacambas, coleta de lixo)</t>
  </si>
  <si>
    <t>Programas de Trabalho da Área Fim</t>
  </si>
  <si>
    <t>12.1</t>
  </si>
  <si>
    <t>Programa de Acervo: Conservação, Documentação e Pesquisa</t>
  </si>
  <si>
    <t>12.1.1</t>
  </si>
  <si>
    <t>Aquisição de acervo museológico / bibliográfico</t>
  </si>
  <si>
    <t>12.1.2</t>
  </si>
  <si>
    <t>Mobiliário e equipamentos para áreas técnicas</t>
  </si>
  <si>
    <t>12.1.3</t>
  </si>
  <si>
    <t>Projetos de documentação, conservação e pesquisa</t>
  </si>
  <si>
    <t>12.1.4</t>
  </si>
  <si>
    <t>12.2</t>
  </si>
  <si>
    <t>Programa de Exposições e Programação Cultural</t>
  </si>
  <si>
    <t>12.2.1</t>
  </si>
  <si>
    <t>Exposições Temporárias</t>
  </si>
  <si>
    <t>12.2.2</t>
  </si>
  <si>
    <t>Nova exposição de longa duração / atualização expos.</t>
  </si>
  <si>
    <t>12.2.3</t>
  </si>
  <si>
    <t>Programação Cultural</t>
  </si>
  <si>
    <t>12.2.4</t>
  </si>
  <si>
    <t>12.3</t>
  </si>
  <si>
    <t>Programa Educativo</t>
  </si>
  <si>
    <t>12.3.1</t>
  </si>
  <si>
    <t>Oficinas, cursos, palestras</t>
  </si>
  <si>
    <t>12.3.2</t>
  </si>
  <si>
    <t>Projetos, materiais de apoio impressos e audiovisuais</t>
  </si>
  <si>
    <t>12.3.3</t>
  </si>
  <si>
    <t>Recursos e materiais de acessibilidade</t>
  </si>
  <si>
    <t>12.3.4</t>
  </si>
  <si>
    <t>Apoio Participação Instituição no CECA - ICOM</t>
  </si>
  <si>
    <t>12.4</t>
  </si>
  <si>
    <t>Programa  de Ações de Apoio ao SISEM-SP</t>
  </si>
  <si>
    <t>12.4.1</t>
  </si>
  <si>
    <t xml:space="preserve">Exposições Itinerantes </t>
  </si>
  <si>
    <t>12.4.2</t>
  </si>
  <si>
    <t>Ações em Rede</t>
  </si>
  <si>
    <t>12.4.3</t>
  </si>
  <si>
    <t>12.5</t>
  </si>
  <si>
    <t>Programa de Comunicação e Desenvolvimento Institucional</t>
  </si>
  <si>
    <t>12.5.1</t>
  </si>
  <si>
    <t>Plano de Comunicação e site (intranet e acessibilidade site e aplicativo)</t>
  </si>
  <si>
    <t>12.5.2</t>
  </si>
  <si>
    <t>Projetos gráficos e materiais de comunicação</t>
  </si>
  <si>
    <t>12.5.3</t>
  </si>
  <si>
    <t>Publicações (folders, folhetos visitação)</t>
  </si>
  <si>
    <t>12.5.4</t>
  </si>
  <si>
    <t>Assessoria de imprensa e custos de publicidade (facebook e mídias digitais)</t>
  </si>
  <si>
    <t>12.5.5</t>
  </si>
  <si>
    <t>Comunicação visual edifícios, placas etc</t>
  </si>
  <si>
    <t>12.5.6</t>
  </si>
  <si>
    <t>Registro fotográfico das ações (comprovação e evidenciação das ações)</t>
  </si>
  <si>
    <t>12.5.7</t>
  </si>
  <si>
    <t>Clipping Digital</t>
  </si>
  <si>
    <t>12.5.8</t>
  </si>
  <si>
    <t>Apresentações</t>
  </si>
  <si>
    <t>12.5.9</t>
  </si>
  <si>
    <t>(Watson)</t>
  </si>
  <si>
    <t>12.6</t>
  </si>
  <si>
    <t>Programa Específico</t>
  </si>
  <si>
    <t>12.6.1</t>
  </si>
  <si>
    <t>Memorial da Resistência de São Paulo</t>
  </si>
  <si>
    <t>12.6.2</t>
  </si>
  <si>
    <t>SUBTOTAL DESPESAS</t>
  </si>
  <si>
    <t>Depreciação/Amortização/Exaustão/Baixa de Imobilizado/Doação/Gratuidade/Provisões</t>
  </si>
  <si>
    <t>13.1</t>
  </si>
  <si>
    <t>Depreciação/Amortização/Exaustão/Baixa de Imobilizado</t>
  </si>
  <si>
    <t>13.2</t>
  </si>
  <si>
    <t>Provisão para perdas e contigências</t>
  </si>
  <si>
    <t>13.3</t>
  </si>
  <si>
    <t>Despesas com Doações e Gratuidades</t>
  </si>
  <si>
    <t>13.4</t>
  </si>
  <si>
    <t>Custo das Mercadorias vendidas</t>
  </si>
  <si>
    <t>DESPESAS TOTAIS</t>
  </si>
  <si>
    <t>TOTAL GERAL</t>
  </si>
  <si>
    <t>SUPERÁVIT OU DÉFICIT DO EXERCÍCIO  (RECEITA-DESPESA)</t>
  </si>
  <si>
    <t>III - INVESTIMENTOS/IMOBILIZADO</t>
  </si>
  <si>
    <t>INVESTIMENTOS COM RECURSOS VINCULADOS AO CONTRATOS DE GESTÃO</t>
  </si>
  <si>
    <t>16.1</t>
  </si>
  <si>
    <t>MÓVEIS E UTENSÍLIOS</t>
  </si>
  <si>
    <t>16.2</t>
  </si>
  <si>
    <t>MÁQUINAS E EQUIPAMENTOS</t>
  </si>
  <si>
    <t>16.3</t>
  </si>
  <si>
    <t>EQUIPAMENTOS DE INFORMÁTICA</t>
  </si>
  <si>
    <t>16.4</t>
  </si>
  <si>
    <t>ACESSORIOS TELEFONICOS</t>
  </si>
  <si>
    <t>16.5</t>
  </si>
  <si>
    <t>BENFEITORIAS</t>
  </si>
  <si>
    <t>16.6</t>
  </si>
  <si>
    <t>EQUIPAMENTO FOTOGRAFICO</t>
  </si>
  <si>
    <t>16.7</t>
  </si>
  <si>
    <t>SOFTWARE</t>
  </si>
  <si>
    <t>16.8</t>
  </si>
  <si>
    <t>AQUISIÇÃO DE ACERVO</t>
  </si>
  <si>
    <t>16.9</t>
  </si>
  <si>
    <t>ESTOQUE</t>
  </si>
  <si>
    <t>RECURSOS PÚBLICOS ESPECÍFICOS PARA INVESTIMENTO NO CONTRATO   DE GESTÃO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</si>
  <si>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</si>
  <si>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</si>
  <si>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</si>
  <si>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</si>
  <si>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</si>
  <si>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</si>
  <si>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</si>
  <si>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</si>
  <si>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</si>
  <si>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INVESTIMENTOS COM RECURSOS INCENTIVADOS</t>
  </si>
  <si>
    <t>INVESTIMENTOS ATRAVÉS DE RECURSOS INCENTIVADOS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</si>
  <si>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</si>
  <si>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</si>
  <si>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</si>
  <si>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</si>
  <si>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</si>
  <si>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</si>
  <si>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</si>
  <si>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</si>
  <si>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</si>
  <si>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IV - PROJETOS A EXECUTAR E SALDOS DE RECURSOS VINCULADOS AO CONTRATO DE GESTÃO</t>
  </si>
  <si>
    <t>PROJETOS A EXECUTAR</t>
  </si>
  <si>
    <t>19.1</t>
  </si>
  <si>
    <t>SALDO INÍCIO EXERCÍCIO</t>
  </si>
  <si>
    <t>19.2</t>
  </si>
  <si>
    <t>REPASSES LÍQUIDOS DISPONÍVEIS</t>
  </si>
  <si>
    <t>19.3</t>
  </si>
  <si>
    <t>RECEITAS DE REPASSE APROPRIADAS</t>
  </si>
  <si>
    <t>19.4</t>
  </si>
  <si>
    <t>INVESTIMENTOS COM RECURSOS VINCULADOS AO CG</t>
  </si>
  <si>
    <t>19.5</t>
  </si>
  <si>
    <t>CONSTITUIÇÃO DE FUNDOS</t>
  </si>
  <si>
    <t>19.6</t>
  </si>
  <si>
    <t>VARIAÇÃO NO PERÍODO</t>
  </si>
  <si>
    <t>19</t>
  </si>
  <si>
    <t>SALDO PROJETOS A EXECUTAR</t>
  </si>
  <si>
    <t>OUTRAS RESERVAS: SALDOS</t>
  </si>
  <si>
    <t>20.1</t>
  </si>
  <si>
    <t>Recurso de Reserva</t>
  </si>
  <si>
    <t>20.2</t>
  </si>
  <si>
    <t>Recurso de Contingência</t>
  </si>
  <si>
    <t>RECEITAS FINANCEIRAS DOS RECURSOS DE RESERVAS E CONTINGÊNCIA</t>
  </si>
  <si>
    <t>20.3</t>
  </si>
  <si>
    <t>Doações e subvenções a apropriar (Imobilizado liquido de depreciação)</t>
  </si>
  <si>
    <t>20.4</t>
  </si>
  <si>
    <t>Receitas de projeto</t>
  </si>
  <si>
    <t>20.5</t>
  </si>
  <si>
    <t>Demais Saldos (especificar)</t>
  </si>
  <si>
    <t>20.6</t>
  </si>
  <si>
    <t>4.2.1 - Captação de receita operacional foi superada, pois está registrado os bilhetes gratuitos;</t>
  </si>
  <si>
    <t>9.2.1 - A conta de consumo de competencia novembro que tem seu vencimento em dezembro foi paga dentro do mês de competência, e a de competência de dezembro será paga em janeiro. O custo de dezembro foi com abastecimento por caminhão pipa, devido ao baixo fornecimento da sabesp no final de semana.</t>
  </si>
  <si>
    <t>9.2.2 - No ano de 2018 houve um aumento na tarifa da energia não esperada de aproximadamente 16%, e a bandeira vermelha tem sido utilizada.</t>
  </si>
  <si>
    <t>9.2.5 - Valor do consumo foi reduzido após negociação com o prestador de serviço;</t>
  </si>
  <si>
    <t>9.4 - O valor orçado foi uma estimativa para suprir alguma eventual necessidade;</t>
  </si>
  <si>
    <t>9.6 - As despesas tributárias são apenas valores economicos, não houve desembolso financeiro;</t>
  </si>
  <si>
    <t>11.1 - Alguns contratos foram faturados apenas em janeiro devido ao recesso do final do ano;</t>
  </si>
  <si>
    <t>11.5 - Valor contemplado no orçamento para cobertura emergencial de reposição de peças ou manutenção predial;</t>
  </si>
  <si>
    <t>12.2.2 - O orçamento não foi executado, devido ao grande volume de demandas do final do ano e o fato de grande parte dos fornecedores entrarem em recesso de final de ano.</t>
  </si>
  <si>
    <t>São Paulo, 28 de fevereiro de 2019.</t>
  </si>
  <si>
    <t>Marcelo Costa Dantas</t>
  </si>
  <si>
    <t>Diretor Administrativo Financeiro</t>
  </si>
  <si>
    <t>Memorial da Resistência</t>
  </si>
  <si>
    <t>Locação de bens móveis e imóveis</t>
  </si>
  <si>
    <t>Utilidades públicas    (água,  luz,  telefone,  gás, internet, etc.)</t>
  </si>
  <si>
    <t>Apresentações aniversário cidade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</si>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</sst>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.0_ ;[Red]\-#,##0.0\ "/>
    <numFmt numFmtId="167" formatCode="#,##0_ ;[Red]\-#,##0\ "/>
    <numFmt numFmtId="168" formatCode="#,##0.00_ ;\-#,##0.00\ "/>
    <numFmt numFmtId="169" formatCode="_-* #,##0.0_-;\-* #,##0.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Segoe U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60">
    <xf numFmtId="0" fontId="0" fillId="0" borderId="0" xfId="0"/>
    <xf numFmtId="0" fontId="3" fillId="2" borderId="0" xfId="3" applyFont="1" applyFill="1" applyAlignment="1"/>
    <xf numFmtId="0" fontId="3" fillId="2" borderId="0" xfId="3" applyFont="1" applyFill="1"/>
    <xf numFmtId="164" fontId="3" fillId="0" borderId="0" xfId="3" applyNumberFormat="1" applyFont="1" applyFill="1"/>
    <xf numFmtId="164" fontId="3" fillId="0" borderId="0" xfId="1" applyNumberFormat="1" applyFont="1" applyFill="1" applyAlignment="1"/>
    <xf numFmtId="165" fontId="3" fillId="0" borderId="0" xfId="1" applyNumberFormat="1" applyFont="1" applyFill="1" applyAlignment="1">
      <alignment horizontal="center"/>
    </xf>
    <xf numFmtId="0" fontId="4" fillId="2" borderId="0" xfId="3" applyFont="1" applyFill="1"/>
    <xf numFmtId="164" fontId="3" fillId="0" borderId="0" xfId="3" applyNumberFormat="1" applyFont="1" applyFill="1" applyBorder="1"/>
    <xf numFmtId="0" fontId="5" fillId="2" borderId="0" xfId="3" applyFont="1" applyFill="1" applyAlignment="1"/>
    <xf numFmtId="0" fontId="3" fillId="2" borderId="0" xfId="3" applyFont="1" applyFill="1" applyBorder="1"/>
    <xf numFmtId="49" fontId="5" fillId="0" borderId="1" xfId="3" applyNumberFormat="1" applyFont="1" applyFill="1" applyBorder="1" applyAlignment="1">
      <alignment horizontal="center"/>
    </xf>
    <xf numFmtId="164" fontId="5" fillId="0" borderId="2" xfId="3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5" fillId="0" borderId="1" xfId="3" applyFont="1" applyFill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164" fontId="5" fillId="0" borderId="3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3" fillId="0" borderId="0" xfId="3" applyFont="1" applyFill="1" applyAlignment="1">
      <alignment horizontal="left" indent="2"/>
    </xf>
    <xf numFmtId="165" fontId="3" fillId="0" borderId="0" xfId="1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3" fillId="2" borderId="5" xfId="3" applyFont="1" applyFill="1" applyBorder="1"/>
    <xf numFmtId="0" fontId="3" fillId="2" borderId="4" xfId="3" applyFont="1" applyFill="1" applyBorder="1"/>
    <xf numFmtId="164" fontId="3" fillId="0" borderId="5" xfId="3" applyNumberFormat="1" applyFont="1" applyFill="1" applyBorder="1"/>
    <xf numFmtId="0" fontId="5" fillId="0" borderId="4" xfId="3" applyFont="1" applyFill="1" applyBorder="1" applyAlignment="1">
      <alignment horizontal="left"/>
    </xf>
    <xf numFmtId="164" fontId="3" fillId="0" borderId="6" xfId="1" applyNumberFormat="1" applyFont="1" applyFill="1" applyBorder="1" applyAlignment="1"/>
    <xf numFmtId="0" fontId="6" fillId="0" borderId="6" xfId="0" applyFont="1" applyBorder="1" applyAlignment="1"/>
    <xf numFmtId="0" fontId="6" fillId="0" borderId="5" xfId="0" applyFont="1" applyBorder="1" applyAlignment="1"/>
    <xf numFmtId="164" fontId="5" fillId="0" borderId="1" xfId="3" quotePrefix="1" applyNumberFormat="1" applyFont="1" applyFill="1" applyBorder="1" applyAlignment="1">
      <alignment horizontal="center"/>
    </xf>
    <xf numFmtId="164" fontId="5" fillId="0" borderId="0" xfId="3" quotePrefix="1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8" fillId="2" borderId="0" xfId="3" applyFont="1" applyFill="1"/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0" xfId="3" applyFont="1" applyFill="1" applyAlignment="1"/>
    <xf numFmtId="164" fontId="5" fillId="0" borderId="0" xfId="3" applyNumberFormat="1" applyFont="1" applyFill="1"/>
    <xf numFmtId="0" fontId="3" fillId="2" borderId="0" xfId="3" applyFont="1" applyFill="1" applyBorder="1" applyAlignment="1"/>
    <xf numFmtId="164" fontId="5" fillId="0" borderId="7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164" fontId="5" fillId="0" borderId="4" xfId="3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164" fontId="6" fillId="0" borderId="11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horizontal="right" vertical="center"/>
    </xf>
    <xf numFmtId="166" fontId="5" fillId="0" borderId="12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 wrapText="1"/>
    </xf>
    <xf numFmtId="0" fontId="9" fillId="0" borderId="6" xfId="3" applyFont="1" applyFill="1" applyBorder="1" applyAlignment="1">
      <alignment vertical="center" wrapText="1"/>
    </xf>
    <xf numFmtId="43" fontId="6" fillId="0" borderId="7" xfId="1" applyFont="1" applyFill="1" applyBorder="1" applyAlignment="1">
      <alignment horizontal="right"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5" fillId="0" borderId="13" xfId="1" applyFont="1" applyFill="1" applyBorder="1" applyAlignment="1">
      <alignment horizontal="right" vertical="center"/>
    </xf>
    <xf numFmtId="167" fontId="5" fillId="0" borderId="12" xfId="2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3" xfId="1" applyFont="1" applyFill="1" applyBorder="1" applyAlignment="1">
      <alignment horizontal="right" vertical="center"/>
    </xf>
    <xf numFmtId="0" fontId="3" fillId="0" borderId="4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vertical="center" wrapText="1"/>
    </xf>
    <xf numFmtId="43" fontId="11" fillId="0" borderId="7" xfId="1" applyFont="1" applyFill="1" applyBorder="1" applyAlignment="1">
      <alignment vertical="center"/>
    </xf>
    <xf numFmtId="43" fontId="12" fillId="0" borderId="6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2" fillId="0" borderId="7" xfId="1" applyFont="1" applyFill="1" applyBorder="1" applyAlignment="1">
      <alignment vertical="center"/>
    </xf>
    <xf numFmtId="0" fontId="5" fillId="0" borderId="4" xfId="3" applyFont="1" applyFill="1" applyBorder="1" applyAlignment="1">
      <alignment horizontal="left" vertical="center"/>
    </xf>
    <xf numFmtId="0" fontId="9" fillId="0" borderId="6" xfId="3" applyFont="1" applyFill="1" applyBorder="1" applyAlignment="1">
      <alignment horizontal="left"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43" fontId="6" fillId="0" borderId="12" xfId="1" applyFont="1" applyFill="1" applyBorder="1" applyAlignment="1">
      <alignment vertical="center"/>
    </xf>
    <xf numFmtId="166" fontId="5" fillId="0" borderId="1" xfId="3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6" xfId="3" applyFont="1" applyFill="1" applyBorder="1" applyAlignment="1">
      <alignment horizontal="left" vertical="center"/>
    </xf>
    <xf numFmtId="43" fontId="12" fillId="0" borderId="1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3" fillId="0" borderId="6" xfId="3" applyFont="1" applyFill="1" applyBorder="1" applyAlignment="1">
      <alignment vertical="center"/>
    </xf>
    <xf numFmtId="43" fontId="12" fillId="0" borderId="10" xfId="1" applyFont="1" applyFill="1" applyBorder="1" applyAlignment="1">
      <alignment vertical="center"/>
    </xf>
    <xf numFmtId="43" fontId="12" fillId="0" borderId="12" xfId="1" applyFont="1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6" fontId="5" fillId="0" borderId="0" xfId="3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0" fontId="5" fillId="2" borderId="0" xfId="3" applyFont="1" applyFill="1" applyBorder="1"/>
    <xf numFmtId="164" fontId="12" fillId="0" borderId="0" xfId="3" applyNumberFormat="1" applyFont="1" applyFill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166" fontId="3" fillId="0" borderId="0" xfId="3" applyNumberFormat="1" applyFont="1" applyFill="1" applyAlignment="1">
      <alignment horizontal="center"/>
    </xf>
    <xf numFmtId="164" fontId="6" fillId="0" borderId="7" xfId="1" applyNumberFormat="1" applyFont="1" applyFill="1" applyBorder="1" applyAlignment="1">
      <alignment horizontal="center" vertical="center" wrapText="1"/>
    </xf>
    <xf numFmtId="166" fontId="5" fillId="0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vertical="center" wrapText="1"/>
    </xf>
    <xf numFmtId="164" fontId="12" fillId="0" borderId="7" xfId="1" applyNumberFormat="1" applyFont="1" applyFill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167" fontId="5" fillId="4" borderId="12" xfId="2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164" fontId="6" fillId="0" borderId="4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vertical="center"/>
    </xf>
    <xf numFmtId="49" fontId="3" fillId="2" borderId="0" xfId="3" applyNumberFormat="1" applyFont="1" applyFill="1" applyBorder="1" applyAlignment="1">
      <alignment vertical="center"/>
    </xf>
    <xf numFmtId="0" fontId="5" fillId="2" borderId="0" xfId="3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center" vertical="center"/>
    </xf>
    <xf numFmtId="49" fontId="3" fillId="2" borderId="4" xfId="3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167" fontId="5" fillId="0" borderId="1" xfId="2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/>
    </xf>
    <xf numFmtId="164" fontId="5" fillId="0" borderId="1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5" fillId="0" borderId="13" xfId="1" applyNumberFormat="1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164" fontId="5" fillId="0" borderId="7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 wrapText="1"/>
    </xf>
    <xf numFmtId="0" fontId="5" fillId="5" borderId="4" xfId="3" applyFont="1" applyFill="1" applyBorder="1" applyAlignment="1">
      <alignment vertical="center"/>
    </xf>
    <xf numFmtId="0" fontId="5" fillId="5" borderId="6" xfId="3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167" fontId="5" fillId="5" borderId="1" xfId="4" applyNumberFormat="1" applyFont="1" applyFill="1" applyBorder="1" applyAlignment="1">
      <alignment horizontal="left" vertical="center"/>
    </xf>
    <xf numFmtId="164" fontId="6" fillId="0" borderId="10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0" fontId="3" fillId="2" borderId="6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left" vertical="center"/>
    </xf>
    <xf numFmtId="164" fontId="6" fillId="0" borderId="6" xfId="1" applyNumberFormat="1" applyFont="1" applyFill="1" applyBorder="1" applyAlignment="1">
      <alignment vertical="center"/>
    </xf>
    <xf numFmtId="0" fontId="5" fillId="5" borderId="6" xfId="3" applyFont="1" applyFill="1" applyBorder="1" applyAlignment="1">
      <alignment horizontal="left" vertical="center"/>
    </xf>
    <xf numFmtId="164" fontId="5" fillId="0" borderId="4" xfId="1" applyNumberFormat="1" applyFont="1" applyFill="1" applyBorder="1" applyAlignment="1">
      <alignment vertical="center"/>
    </xf>
    <xf numFmtId="164" fontId="5" fillId="0" borderId="7" xfId="1" applyNumberFormat="1" applyFont="1" applyFill="1" applyBorder="1" applyAlignment="1">
      <alignment horizontal="right" vertical="center"/>
    </xf>
    <xf numFmtId="0" fontId="4" fillId="2" borderId="4" xfId="3" applyFont="1" applyFill="1" applyBorder="1" applyAlignment="1">
      <alignment vertical="center"/>
    </xf>
    <xf numFmtId="167" fontId="5" fillId="5" borderId="1" xfId="4" applyNumberFormat="1" applyFont="1" applyFill="1" applyBorder="1" applyAlignment="1">
      <alignment vertical="center"/>
    </xf>
    <xf numFmtId="0" fontId="17" fillId="0" borderId="4" xfId="0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 wrapText="1"/>
    </xf>
    <xf numFmtId="0" fontId="5" fillId="5" borderId="5" xfId="3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0" fontId="3" fillId="0" borderId="4" xfId="5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/>
    </xf>
    <xf numFmtId="167" fontId="5" fillId="0" borderId="1" xfId="3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left"/>
    </xf>
    <xf numFmtId="164" fontId="12" fillId="0" borderId="0" xfId="1" applyNumberFormat="1" applyFont="1" applyFill="1" applyBorder="1"/>
    <xf numFmtId="166" fontId="5" fillId="0" borderId="6" xfId="3" applyNumberFormat="1" applyFont="1" applyFill="1" applyBorder="1" applyAlignment="1">
      <alignment horizontal="center" vertical="center"/>
    </xf>
    <xf numFmtId="0" fontId="5" fillId="5" borderId="4" xfId="5" applyFont="1" applyFill="1" applyBorder="1" applyAlignment="1">
      <alignment horizontal="left" vertical="center" wrapText="1"/>
    </xf>
    <xf numFmtId="0" fontId="5" fillId="5" borderId="6" xfId="5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vertical="center"/>
    </xf>
    <xf numFmtId="166" fontId="5" fillId="0" borderId="12" xfId="2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/>
    </xf>
    <xf numFmtId="0" fontId="5" fillId="0" borderId="4" xfId="3" applyFont="1" applyFill="1" applyBorder="1" applyAlignment="1">
      <alignment vertical="center" wrapText="1"/>
    </xf>
    <xf numFmtId="164" fontId="12" fillId="0" borderId="7" xfId="1" applyNumberFormat="1" applyFont="1" applyFill="1" applyBorder="1"/>
    <xf numFmtId="0" fontId="3" fillId="2" borderId="1" xfId="3" applyFont="1" applyFill="1" applyBorder="1" applyAlignment="1">
      <alignment horizontal="left"/>
    </xf>
    <xf numFmtId="164" fontId="3" fillId="0" borderId="0" xfId="1" applyNumberFormat="1" applyFont="1" applyFill="1" applyBorder="1"/>
    <xf numFmtId="164" fontId="6" fillId="0" borderId="15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0" fontId="3" fillId="2" borderId="16" xfId="3" applyFont="1" applyFill="1" applyBorder="1" applyAlignment="1">
      <alignment horizontal="left"/>
    </xf>
    <xf numFmtId="164" fontId="12" fillId="0" borderId="6" xfId="1" applyNumberFormat="1" applyFont="1" applyFill="1" applyBorder="1"/>
    <xf numFmtId="164" fontId="5" fillId="0" borderId="6" xfId="1" applyNumberFormat="1" applyFont="1" applyFill="1" applyBorder="1" applyAlignment="1"/>
    <xf numFmtId="164" fontId="3" fillId="0" borderId="6" xfId="1" applyNumberFormat="1" applyFont="1" applyFill="1" applyBorder="1"/>
    <xf numFmtId="0" fontId="4" fillId="2" borderId="0" xfId="3" applyFont="1" applyFill="1" applyBorder="1"/>
    <xf numFmtId="0" fontId="5" fillId="2" borderId="14" xfId="3" applyFont="1" applyFill="1" applyBorder="1" applyAlignment="1">
      <alignment horizontal="left" vertical="center"/>
    </xf>
    <xf numFmtId="164" fontId="5" fillId="0" borderId="15" xfId="1" applyNumberFormat="1" applyFont="1" applyFill="1" applyBorder="1" applyAlignment="1">
      <alignment vertical="center"/>
    </xf>
    <xf numFmtId="0" fontId="3" fillId="2" borderId="16" xfId="3" applyFont="1" applyFill="1" applyBorder="1"/>
    <xf numFmtId="164" fontId="12" fillId="0" borderId="16" xfId="1" applyNumberFormat="1" applyFont="1" applyFill="1" applyBorder="1"/>
    <xf numFmtId="164" fontId="3" fillId="0" borderId="16" xfId="1" applyNumberFormat="1" applyFont="1" applyFill="1" applyBorder="1" applyAlignment="1"/>
    <xf numFmtId="165" fontId="3" fillId="0" borderId="16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5" fontId="3" fillId="0" borderId="0" xfId="1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7" xfId="3" applyNumberFormat="1" applyFont="1" applyFill="1" applyBorder="1" applyAlignment="1">
      <alignment horizontal="center" vertical="center"/>
    </xf>
    <xf numFmtId="166" fontId="5" fillId="0" borderId="0" xfId="3" applyNumberFormat="1" applyFont="1" applyFill="1" applyBorder="1" applyAlignment="1">
      <alignment horizontal="center" vertical="center" wrapText="1"/>
    </xf>
    <xf numFmtId="164" fontId="12" fillId="0" borderId="4" xfId="3" applyNumberFormat="1" applyFont="1" applyFill="1" applyBorder="1"/>
    <xf numFmtId="166" fontId="3" fillId="0" borderId="5" xfId="3" applyNumberFormat="1" applyFont="1" applyFill="1" applyBorder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164" fontId="5" fillId="0" borderId="5" xfId="1" applyNumberFormat="1" applyFont="1" applyFill="1" applyBorder="1"/>
    <xf numFmtId="164" fontId="5" fillId="0" borderId="17" xfId="1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167" fontId="5" fillId="0" borderId="0" xfId="2" applyNumberFormat="1" applyFont="1" applyFill="1" applyBorder="1" applyAlignment="1">
      <alignment horizontal="center"/>
    </xf>
    <xf numFmtId="0" fontId="3" fillId="2" borderId="6" xfId="3" applyFont="1" applyFill="1" applyBorder="1"/>
    <xf numFmtId="164" fontId="3" fillId="0" borderId="17" xfId="1" applyNumberFormat="1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vertical="center"/>
    </xf>
    <xf numFmtId="164" fontId="3" fillId="0" borderId="4" xfId="1" applyNumberFormat="1" applyFont="1" applyFill="1" applyBorder="1"/>
    <xf numFmtId="167" fontId="3" fillId="0" borderId="0" xfId="1" applyNumberFormat="1" applyFont="1" applyFill="1" applyAlignment="1">
      <alignment horizontal="center"/>
    </xf>
    <xf numFmtId="164" fontId="6" fillId="0" borderId="7" xfId="1" applyNumberFormat="1" applyFont="1" applyFill="1" applyBorder="1"/>
    <xf numFmtId="166" fontId="5" fillId="0" borderId="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/>
    <xf numFmtId="164" fontId="5" fillId="0" borderId="1" xfId="1" applyNumberFormat="1" applyFont="1" applyFill="1" applyBorder="1"/>
    <xf numFmtId="164" fontId="3" fillId="0" borderId="1" xfId="1" applyNumberFormat="1" applyFont="1" applyFill="1" applyBorder="1"/>
    <xf numFmtId="164" fontId="5" fillId="0" borderId="4" xfId="1" applyNumberFormat="1" applyFont="1" applyFill="1" applyBorder="1"/>
    <xf numFmtId="0" fontId="4" fillId="2" borderId="0" xfId="3" applyFont="1" applyFill="1" applyAlignment="1">
      <alignment horizontal="center"/>
    </xf>
    <xf numFmtId="167" fontId="3" fillId="0" borderId="0" xfId="1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/>
    </xf>
    <xf numFmtId="164" fontId="3" fillId="0" borderId="5" xfId="1" applyNumberFormat="1" applyFont="1" applyFill="1" applyBorder="1"/>
    <xf numFmtId="164" fontId="12" fillId="0" borderId="0" xfId="3" applyNumberFormat="1" applyFont="1" applyFill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3" fillId="2" borderId="9" xfId="3" applyFont="1" applyFill="1" applyBorder="1"/>
    <xf numFmtId="0" fontId="3" fillId="2" borderId="10" xfId="3" applyFont="1" applyFill="1" applyBorder="1"/>
    <xf numFmtId="164" fontId="12" fillId="0" borderId="11" xfId="1" applyNumberFormat="1" applyFont="1" applyFill="1" applyBorder="1"/>
    <xf numFmtId="164" fontId="3" fillId="0" borderId="18" xfId="1" applyNumberFormat="1" applyFont="1" applyFill="1" applyBorder="1" applyAlignment="1"/>
    <xf numFmtId="164" fontId="3" fillId="0" borderId="18" xfId="1" applyNumberFormat="1" applyFont="1" applyFill="1" applyBorder="1"/>
    <xf numFmtId="164" fontId="3" fillId="0" borderId="7" xfId="1" applyNumberFormat="1" applyFont="1" applyFill="1" applyBorder="1"/>
    <xf numFmtId="164" fontId="5" fillId="0" borderId="13" xfId="1" applyNumberFormat="1" applyFont="1" applyFill="1" applyBorder="1"/>
    <xf numFmtId="166" fontId="5" fillId="0" borderId="12" xfId="2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/>
    <xf numFmtId="0" fontId="3" fillId="2" borderId="19" xfId="3" applyFont="1" applyFill="1" applyBorder="1"/>
    <xf numFmtId="164" fontId="12" fillId="0" borderId="20" xfId="1" applyNumberFormat="1" applyFont="1" applyFill="1" applyBorder="1"/>
    <xf numFmtId="164" fontId="3" fillId="0" borderId="21" xfId="1" applyNumberFormat="1" applyFont="1" applyFill="1" applyBorder="1"/>
    <xf numFmtId="166" fontId="5" fillId="0" borderId="22" xfId="2" applyNumberFormat="1" applyFont="1" applyFill="1" applyBorder="1" applyAlignment="1">
      <alignment horizontal="right"/>
    </xf>
    <xf numFmtId="0" fontId="12" fillId="2" borderId="22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3" fillId="2" borderId="2" xfId="3" applyFont="1" applyFill="1" applyBorder="1"/>
    <xf numFmtId="164" fontId="12" fillId="0" borderId="24" xfId="1" applyNumberFormat="1" applyFont="1" applyFill="1" applyBorder="1"/>
    <xf numFmtId="164" fontId="3" fillId="0" borderId="0" xfId="1" applyNumberFormat="1" applyFont="1" applyFill="1" applyBorder="1" applyAlignment="1"/>
    <xf numFmtId="164" fontId="3" fillId="0" borderId="3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49" fontId="3" fillId="2" borderId="4" xfId="3" applyNumberFormat="1" applyFont="1" applyFill="1" applyBorder="1" applyAlignment="1">
      <alignment horizontal="lef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/>
    </xf>
    <xf numFmtId="164" fontId="3" fillId="0" borderId="10" xfId="1" applyNumberFormat="1" applyFont="1" applyFill="1" applyBorder="1"/>
    <xf numFmtId="164" fontId="3" fillId="0" borderId="13" xfId="1" applyNumberFormat="1" applyFont="1" applyFill="1" applyBorder="1"/>
    <xf numFmtId="164" fontId="3" fillId="0" borderId="8" xfId="1" applyNumberFormat="1" applyFont="1" applyFill="1" applyBorder="1"/>
    <xf numFmtId="164" fontId="5" fillId="0" borderId="7" xfId="1" applyNumberFormat="1" applyFont="1" applyFill="1" applyBorder="1"/>
    <xf numFmtId="0" fontId="12" fillId="2" borderId="0" xfId="0" applyFont="1" applyFill="1" applyBorder="1" applyAlignment="1">
      <alignment horizontal="left"/>
    </xf>
    <xf numFmtId="164" fontId="5" fillId="0" borderId="0" xfId="1" applyNumberFormat="1" applyFont="1" applyFill="1" applyBorder="1"/>
    <xf numFmtId="167" fontId="5" fillId="0" borderId="0" xfId="1" applyNumberFormat="1" applyFont="1" applyFill="1" applyBorder="1"/>
    <xf numFmtId="164" fontId="3" fillId="2" borderId="0" xfId="3" applyNumberFormat="1" applyFont="1" applyFill="1" applyAlignment="1"/>
    <xf numFmtId="0" fontId="18" fillId="0" borderId="0" xfId="0" applyFont="1"/>
    <xf numFmtId="0" fontId="19" fillId="0" borderId="0" xfId="0" applyFont="1"/>
    <xf numFmtId="43" fontId="3" fillId="0" borderId="0" xfId="3" applyNumberFormat="1" applyFont="1" applyFill="1"/>
    <xf numFmtId="43" fontId="3" fillId="0" borderId="0" xfId="1" applyNumberFormat="1" applyFont="1" applyFill="1" applyAlignment="1"/>
    <xf numFmtId="0" fontId="3" fillId="0" borderId="0" xfId="3" applyFont="1" applyFill="1"/>
    <xf numFmtId="168" fontId="3" fillId="0" borderId="0" xfId="1" applyNumberFormat="1" applyFont="1" applyFill="1"/>
    <xf numFmtId="0" fontId="3" fillId="0" borderId="0" xfId="3" applyFont="1" applyFill="1" applyAlignment="1">
      <alignment horizontal="center"/>
    </xf>
    <xf numFmtId="168" fontId="10" fillId="0" borderId="0" xfId="1" applyNumberFormat="1" applyFont="1" applyFill="1"/>
    <xf numFmtId="43" fontId="3" fillId="0" borderId="0" xfId="3" applyNumberFormat="1" applyFont="1" applyFill="1" applyBorder="1"/>
    <xf numFmtId="43" fontId="5" fillId="0" borderId="2" xfId="3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5" fillId="0" borderId="3" xfId="3" applyNumberFormat="1" applyFont="1" applyFill="1" applyBorder="1" applyAlignment="1">
      <alignment horizontal="center"/>
    </xf>
    <xf numFmtId="43" fontId="5" fillId="0" borderId="0" xfId="3" applyNumberFormat="1" applyFont="1" applyFill="1" applyBorder="1" applyAlignment="1">
      <alignment horizontal="center"/>
    </xf>
    <xf numFmtId="43" fontId="3" fillId="0" borderId="5" xfId="3" applyNumberFormat="1" applyFont="1" applyFill="1" applyBorder="1"/>
    <xf numFmtId="0" fontId="5" fillId="0" borderId="4" xfId="3" applyFont="1" applyFill="1" applyBorder="1"/>
    <xf numFmtId="0" fontId="3" fillId="0" borderId="6" xfId="3" applyFont="1" applyFill="1" applyBorder="1"/>
    <xf numFmtId="168" fontId="3" fillId="0" borderId="6" xfId="1" applyNumberFormat="1" applyFont="1" applyFill="1" applyBorder="1"/>
    <xf numFmtId="0" fontId="3" fillId="0" borderId="5" xfId="3" applyFont="1" applyFill="1" applyBorder="1" applyAlignment="1">
      <alignment horizontal="center"/>
    </xf>
    <xf numFmtId="43" fontId="5" fillId="0" borderId="1" xfId="3" quotePrefix="1" applyNumberFormat="1" applyFont="1" applyFill="1" applyBorder="1" applyAlignment="1">
      <alignment horizontal="center"/>
    </xf>
    <xf numFmtId="43" fontId="5" fillId="0" borderId="0" xfId="3" quotePrefix="1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>
      <alignment horizontal="center" vertical="center"/>
    </xf>
    <xf numFmtId="43" fontId="7" fillId="2" borderId="0" xfId="1" applyNumberFormat="1" applyFont="1" applyFill="1" applyBorder="1" applyAlignment="1">
      <alignment horizontal="center" vertical="center"/>
    </xf>
    <xf numFmtId="43" fontId="5" fillId="0" borderId="0" xfId="3" applyNumberFormat="1" applyFont="1" applyFill="1"/>
    <xf numFmtId="43" fontId="5" fillId="0" borderId="7" xfId="1" applyNumberFormat="1" applyFont="1" applyFill="1" applyBorder="1" applyAlignment="1">
      <alignment horizontal="center" vertical="center" wrapText="1"/>
    </xf>
    <xf numFmtId="43" fontId="6" fillId="0" borderId="1" xfId="1" applyNumberFormat="1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/>
    </xf>
    <xf numFmtId="43" fontId="6" fillId="0" borderId="1" xfId="3" applyNumberFormat="1" applyFont="1" applyFill="1" applyBorder="1" applyAlignment="1">
      <alignment horizontal="center" vertical="center"/>
    </xf>
    <xf numFmtId="43" fontId="5" fillId="0" borderId="4" xfId="3" applyNumberFormat="1" applyFont="1" applyFill="1" applyBorder="1" applyAlignment="1">
      <alignment horizontal="center" vertical="center"/>
    </xf>
    <xf numFmtId="43" fontId="6" fillId="0" borderId="8" xfId="1" applyNumberFormat="1" applyFont="1" applyFill="1" applyBorder="1" applyAlignment="1">
      <alignment horizontal="center" vertical="center"/>
    </xf>
    <xf numFmtId="43" fontId="6" fillId="0" borderId="11" xfId="1" applyNumberFormat="1" applyFont="1" applyFill="1" applyBorder="1" applyAlignment="1">
      <alignment horizontal="center" vertical="center"/>
    </xf>
    <xf numFmtId="43" fontId="6" fillId="0" borderId="10" xfId="1" applyNumberFormat="1" applyFont="1" applyFill="1" applyBorder="1" applyAlignment="1">
      <alignment horizontal="center" vertical="center"/>
    </xf>
    <xf numFmtId="43" fontId="5" fillId="0" borderId="12" xfId="1" applyNumberFormat="1" applyFont="1" applyFill="1" applyBorder="1" applyAlignment="1">
      <alignment vertical="center"/>
    </xf>
    <xf numFmtId="43" fontId="5" fillId="0" borderId="13" xfId="1" applyNumberFormat="1" applyFont="1" applyFill="1" applyBorder="1" applyAlignment="1">
      <alignment horizontal="right" vertical="center"/>
    </xf>
    <xf numFmtId="43" fontId="6" fillId="0" borderId="7" xfId="1" applyNumberFormat="1" applyFont="1" applyFill="1" applyBorder="1" applyAlignment="1">
      <alignment horizontal="right" vertical="center"/>
    </xf>
    <xf numFmtId="43" fontId="6" fillId="0" borderId="6" xfId="1" applyNumberFormat="1" applyFont="1" applyFill="1" applyBorder="1" applyAlignment="1">
      <alignment horizontal="right" vertical="center"/>
    </xf>
    <xf numFmtId="43" fontId="6" fillId="0" borderId="1" xfId="1" applyNumberFormat="1" applyFont="1" applyFill="1" applyBorder="1" applyAlignment="1">
      <alignment horizontal="right" vertical="center"/>
    </xf>
    <xf numFmtId="43" fontId="6" fillId="0" borderId="11" xfId="1" applyNumberFormat="1" applyFont="1" applyFill="1" applyBorder="1" applyAlignment="1">
      <alignment vertical="center"/>
    </xf>
    <xf numFmtId="43" fontId="6" fillId="0" borderId="4" xfId="1" applyNumberFormat="1" applyFont="1" applyFill="1" applyBorder="1" applyAlignment="1">
      <alignment horizontal="right" vertical="center"/>
    </xf>
    <xf numFmtId="43" fontId="12" fillId="0" borderId="7" xfId="1" applyNumberFormat="1" applyFont="1" applyFill="1" applyBorder="1" applyAlignment="1">
      <alignment vertical="center"/>
    </xf>
    <xf numFmtId="43" fontId="12" fillId="0" borderId="6" xfId="1" applyNumberFormat="1" applyFont="1" applyFill="1" applyBorder="1" applyAlignment="1">
      <alignment vertical="center"/>
    </xf>
    <xf numFmtId="43" fontId="12" fillId="0" borderId="11" xfId="1" applyNumberFormat="1" applyFont="1" applyFill="1" applyBorder="1" applyAlignment="1">
      <alignment vertical="center"/>
    </xf>
    <xf numFmtId="43" fontId="6" fillId="0" borderId="10" xfId="1" applyNumberFormat="1" applyFont="1" applyFill="1" applyBorder="1" applyAlignment="1">
      <alignment vertical="center"/>
    </xf>
    <xf numFmtId="43" fontId="6" fillId="0" borderId="1" xfId="1" applyNumberFormat="1" applyFont="1" applyFill="1" applyBorder="1" applyAlignment="1">
      <alignment vertical="center"/>
    </xf>
    <xf numFmtId="43" fontId="6" fillId="0" borderId="12" xfId="1" applyNumberFormat="1" applyFont="1" applyFill="1" applyBorder="1" applyAlignment="1">
      <alignment vertical="center"/>
    </xf>
    <xf numFmtId="43" fontId="3" fillId="0" borderId="1" xfId="1" applyNumberFormat="1" applyFont="1" applyFill="1" applyBorder="1" applyAlignment="1">
      <alignment vertical="center"/>
    </xf>
    <xf numFmtId="43" fontId="12" fillId="0" borderId="10" xfId="1" applyNumberFormat="1" applyFont="1" applyFill="1" applyBorder="1" applyAlignment="1">
      <alignment vertical="center"/>
    </xf>
    <xf numFmtId="43" fontId="12" fillId="0" borderId="12" xfId="1" applyNumberFormat="1" applyFont="1" applyFill="1" applyBorder="1" applyAlignment="1">
      <alignment vertical="center"/>
    </xf>
    <xf numFmtId="43" fontId="6" fillId="0" borderId="0" xfId="1" applyNumberFormat="1" applyFont="1" applyFill="1" applyBorder="1" applyAlignment="1">
      <alignment horizontal="center" vertical="center"/>
    </xf>
    <xf numFmtId="43" fontId="5" fillId="0" borderId="0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43" fontId="12" fillId="0" borderId="0" xfId="3" applyNumberFormat="1" applyFont="1" applyFill="1"/>
    <xf numFmtId="43" fontId="3" fillId="0" borderId="0" xfId="1" applyNumberFormat="1" applyFont="1" applyFill="1" applyAlignment="1">
      <alignment horizontal="center"/>
    </xf>
    <xf numFmtId="43" fontId="3" fillId="0" borderId="0" xfId="1" applyNumberFormat="1" applyFont="1" applyFill="1"/>
    <xf numFmtId="43" fontId="6" fillId="0" borderId="7" xfId="1" applyNumberFormat="1" applyFont="1" applyFill="1" applyBorder="1" applyAlignment="1">
      <alignment horizontal="center" vertical="center" wrapText="1"/>
    </xf>
    <xf numFmtId="43" fontId="6" fillId="0" borderId="9" xfId="1" applyNumberFormat="1" applyFont="1" applyFill="1" applyBorder="1" applyAlignment="1">
      <alignment vertical="center"/>
    </xf>
    <xf numFmtId="43" fontId="6" fillId="0" borderId="7" xfId="1" applyNumberFormat="1" applyFont="1" applyFill="1" applyBorder="1" applyAlignment="1">
      <alignment vertical="center"/>
    </xf>
    <xf numFmtId="43" fontId="6" fillId="0" borderId="4" xfId="1" applyNumberFormat="1" applyFont="1" applyFill="1" applyBorder="1" applyAlignment="1">
      <alignment vertical="center"/>
    </xf>
    <xf numFmtId="43" fontId="5" fillId="0" borderId="8" xfId="1" applyNumberFormat="1" applyFont="1" applyFill="1" applyBorder="1" applyAlignment="1">
      <alignment horizontal="right" vertical="center"/>
    </xf>
    <xf numFmtId="43" fontId="6" fillId="2" borderId="0" xfId="1" applyNumberFormat="1" applyFont="1" applyFill="1" applyBorder="1" applyAlignment="1">
      <alignment vertical="center"/>
    </xf>
    <xf numFmtId="43" fontId="5" fillId="0" borderId="0" xfId="1" applyNumberFormat="1" applyFont="1" applyFill="1" applyBorder="1" applyAlignment="1">
      <alignment horizontal="right" vertical="center"/>
    </xf>
    <xf numFmtId="43" fontId="5" fillId="0" borderId="1" xfId="1" applyNumberFormat="1" applyFont="1" applyFill="1" applyBorder="1" applyAlignment="1">
      <alignment horizontal="right" vertical="center"/>
    </xf>
    <xf numFmtId="43" fontId="12" fillId="0" borderId="0" xfId="1" applyNumberFormat="1" applyFont="1" applyFill="1" applyBorder="1" applyAlignment="1">
      <alignment vertical="center"/>
    </xf>
    <xf numFmtId="43" fontId="10" fillId="0" borderId="1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10" fillId="0" borderId="1" xfId="1" applyNumberFormat="1" applyFont="1" applyFill="1" applyBorder="1" applyAlignment="1">
      <alignment vertical="center" wrapText="1"/>
    </xf>
    <xf numFmtId="43" fontId="10" fillId="0" borderId="13" xfId="1" applyNumberFormat="1" applyFont="1" applyFill="1" applyBorder="1" applyAlignment="1">
      <alignment vertical="center" wrapText="1"/>
    </xf>
    <xf numFmtId="43" fontId="5" fillId="0" borderId="7" xfId="1" applyNumberFormat="1" applyFont="1" applyFill="1" applyBorder="1" applyAlignment="1">
      <alignment vertical="center"/>
    </xf>
    <xf numFmtId="43" fontId="5" fillId="0" borderId="6" xfId="1" applyNumberFormat="1" applyFont="1" applyFill="1" applyBorder="1" applyAlignment="1">
      <alignment vertical="center"/>
    </xf>
    <xf numFmtId="43" fontId="5" fillId="0" borderId="1" xfId="1" applyNumberFormat="1" applyFont="1" applyFill="1" applyBorder="1" applyAlignment="1">
      <alignment vertical="center"/>
    </xf>
    <xf numFmtId="43" fontId="5" fillId="0" borderId="8" xfId="1" applyNumberFormat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horizontal="center" vertical="center"/>
    </xf>
    <xf numFmtId="43" fontId="3" fillId="0" borderId="7" xfId="1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12" fillId="0" borderId="9" xfId="1" applyNumberFormat="1" applyFont="1" applyFill="1" applyBorder="1" applyAlignment="1">
      <alignment vertical="center"/>
    </xf>
    <xf numFmtId="43" fontId="3" fillId="0" borderId="8" xfId="1" applyNumberFormat="1" applyFont="1" applyFill="1" applyBorder="1" applyAlignment="1">
      <alignment vertical="center" wrapText="1"/>
    </xf>
    <xf numFmtId="43" fontId="10" fillId="0" borderId="7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 wrapText="1"/>
    </xf>
    <xf numFmtId="43" fontId="10" fillId="0" borderId="8" xfId="1" applyNumberFormat="1" applyFont="1" applyFill="1" applyBorder="1" applyAlignment="1">
      <alignment vertical="center" wrapText="1"/>
    </xf>
    <xf numFmtId="43" fontId="12" fillId="0" borderId="9" xfId="1" applyFont="1" applyFill="1" applyBorder="1" applyAlignment="1">
      <alignment vertical="center"/>
    </xf>
    <xf numFmtId="43" fontId="11" fillId="0" borderId="7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43" fontId="11" fillId="0" borderId="8" xfId="1" applyNumberFormat="1" applyFont="1" applyFill="1" applyBorder="1" applyAlignment="1">
      <alignment vertical="center" wrapText="1"/>
    </xf>
    <xf numFmtId="43" fontId="12" fillId="0" borderId="1" xfId="1" applyNumberFormat="1" applyFont="1" applyFill="1" applyBorder="1" applyAlignment="1">
      <alignment vertical="center"/>
    </xf>
    <xf numFmtId="43" fontId="6" fillId="0" borderId="6" xfId="1" applyNumberFormat="1" applyFont="1" applyFill="1" applyBorder="1" applyAlignment="1">
      <alignment vertical="center"/>
    </xf>
    <xf numFmtId="43" fontId="5" fillId="0" borderId="4" xfId="1" applyNumberFormat="1" applyFont="1" applyFill="1" applyBorder="1" applyAlignment="1">
      <alignment vertical="center"/>
    </xf>
    <xf numFmtId="43" fontId="5" fillId="0" borderId="7" xfId="1" applyNumberFormat="1" applyFont="1" applyFill="1" applyBorder="1" applyAlignment="1">
      <alignment horizontal="right" vertical="center"/>
    </xf>
    <xf numFmtId="43" fontId="5" fillId="0" borderId="12" xfId="1" applyNumberFormat="1" applyFont="1" applyFill="1" applyBorder="1" applyAlignment="1">
      <alignment horizontal="right" vertical="center"/>
    </xf>
    <xf numFmtId="43" fontId="3" fillId="0" borderId="6" xfId="1" applyNumberFormat="1" applyFont="1" applyFill="1" applyBorder="1" applyAlignment="1">
      <alignment vertical="center"/>
    </xf>
    <xf numFmtId="43" fontId="12" fillId="0" borderId="0" xfId="1" applyNumberFormat="1" applyFont="1" applyFill="1" applyBorder="1"/>
    <xf numFmtId="43" fontId="12" fillId="0" borderId="7" xfId="1" applyNumberFormat="1" applyFont="1" applyFill="1" applyBorder="1"/>
    <xf numFmtId="43" fontId="3" fillId="0" borderId="0" xfId="1" applyNumberFormat="1" applyFont="1" applyFill="1" applyBorder="1"/>
    <xf numFmtId="43" fontId="10" fillId="0" borderId="15" xfId="1" applyNumberFormat="1" applyFont="1" applyFill="1" applyBorder="1" applyAlignment="1">
      <alignment vertical="center"/>
    </xf>
    <xf numFmtId="43" fontId="5" fillId="0" borderId="5" xfId="1" applyNumberFormat="1" applyFont="1" applyFill="1" applyBorder="1" applyAlignment="1">
      <alignment vertical="center"/>
    </xf>
    <xf numFmtId="43" fontId="10" fillId="0" borderId="5" xfId="1" applyNumberFormat="1" applyFont="1" applyFill="1" applyBorder="1" applyAlignment="1">
      <alignment vertical="center"/>
    </xf>
    <xf numFmtId="43" fontId="12" fillId="0" borderId="6" xfId="1" applyNumberFormat="1" applyFont="1" applyFill="1" applyBorder="1"/>
    <xf numFmtId="43" fontId="5" fillId="0" borderId="6" xfId="1" applyNumberFormat="1" applyFont="1" applyFill="1" applyBorder="1" applyAlignment="1"/>
    <xf numFmtId="43" fontId="3" fillId="0" borderId="6" xfId="1" applyNumberFormat="1" applyFont="1" applyFill="1" applyBorder="1"/>
    <xf numFmtId="43" fontId="6" fillId="0" borderId="15" xfId="1" applyNumberFormat="1" applyFont="1" applyFill="1" applyBorder="1" applyAlignment="1">
      <alignment vertical="center"/>
    </xf>
    <xf numFmtId="43" fontId="10" fillId="0" borderId="1" xfId="1" applyNumberFormat="1" applyFont="1" applyFill="1" applyBorder="1" applyAlignment="1">
      <alignment vertical="center"/>
    </xf>
    <xf numFmtId="43" fontId="12" fillId="0" borderId="16" xfId="1" applyNumberFormat="1" applyFont="1" applyFill="1" applyBorder="1"/>
    <xf numFmtId="43" fontId="3" fillId="0" borderId="16" xfId="1" applyNumberFormat="1" applyFont="1" applyFill="1" applyBorder="1" applyAlignment="1"/>
    <xf numFmtId="165" fontId="3" fillId="0" borderId="16" xfId="1" applyNumberFormat="1" applyFont="1" applyFill="1" applyBorder="1"/>
    <xf numFmtId="166" fontId="5" fillId="0" borderId="16" xfId="3" applyNumberFormat="1" applyFont="1" applyFill="1" applyBorder="1" applyAlignment="1">
      <alignment horizontal="center" vertical="center"/>
    </xf>
    <xf numFmtId="43" fontId="6" fillId="0" borderId="6" xfId="1" applyNumberFormat="1" applyFont="1" applyFill="1" applyBorder="1" applyAlignment="1">
      <alignment horizontal="center" vertical="center"/>
    </xf>
    <xf numFmtId="43" fontId="5" fillId="0" borderId="7" xfId="3" applyNumberFormat="1" applyFont="1" applyFill="1" applyBorder="1" applyAlignment="1">
      <alignment horizontal="center" vertical="center"/>
    </xf>
    <xf numFmtId="0" fontId="21" fillId="0" borderId="0" xfId="3" applyFont="1" applyFill="1"/>
    <xf numFmtId="43" fontId="12" fillId="0" borderId="4" xfId="3" applyNumberFormat="1" applyFont="1" applyFill="1" applyBorder="1"/>
    <xf numFmtId="43" fontId="5" fillId="0" borderId="5" xfId="1" applyNumberFormat="1" applyFont="1" applyFill="1" applyBorder="1"/>
    <xf numFmtId="43" fontId="5" fillId="0" borderId="17" xfId="1" applyNumberFormat="1" applyFont="1" applyFill="1" applyBorder="1"/>
    <xf numFmtId="43" fontId="3" fillId="0" borderId="12" xfId="1" applyNumberFormat="1" applyFont="1" applyFill="1" applyBorder="1" applyAlignment="1">
      <alignment horizontal="right" vertical="center"/>
    </xf>
    <xf numFmtId="43" fontId="3" fillId="0" borderId="17" xfId="1" applyNumberFormat="1" applyFont="1" applyFill="1" applyBorder="1"/>
    <xf numFmtId="43" fontId="3" fillId="0" borderId="4" xfId="1" applyNumberFormat="1" applyFont="1" applyFill="1" applyBorder="1"/>
    <xf numFmtId="167" fontId="3" fillId="0" borderId="0" xfId="3" applyNumberFormat="1" applyFont="1" applyFill="1"/>
    <xf numFmtId="43" fontId="6" fillId="0" borderId="7" xfId="1" applyNumberFormat="1" applyFont="1" applyFill="1" applyBorder="1"/>
    <xf numFmtId="43" fontId="3" fillId="0" borderId="5" xfId="1" applyNumberFormat="1" applyFont="1" applyFill="1" applyBorder="1" applyAlignment="1"/>
    <xf numFmtId="43" fontId="5" fillId="0" borderId="1" xfId="1" applyNumberFormat="1" applyFont="1" applyFill="1" applyBorder="1"/>
    <xf numFmtId="43" fontId="3" fillId="0" borderId="1" xfId="1" applyNumberFormat="1" applyFont="1" applyFill="1" applyBorder="1"/>
    <xf numFmtId="43" fontId="5" fillId="0" borderId="4" xfId="1" applyNumberFormat="1" applyFont="1" applyFill="1" applyBorder="1"/>
    <xf numFmtId="167" fontId="5" fillId="0" borderId="0" xfId="1" applyNumberFormat="1" applyFont="1" applyFill="1" applyBorder="1" applyAlignment="1">
      <alignment vertical="center"/>
    </xf>
    <xf numFmtId="169" fontId="5" fillId="0" borderId="12" xfId="1" applyNumberFormat="1" applyFont="1" applyFill="1" applyBorder="1" applyAlignment="1">
      <alignment horizontal="center" vertical="center"/>
    </xf>
    <xf numFmtId="43" fontId="12" fillId="0" borderId="0" xfId="3" applyNumberFormat="1" applyFont="1" applyFill="1" applyAlignment="1">
      <alignment horizontal="center"/>
    </xf>
    <xf numFmtId="43" fontId="6" fillId="0" borderId="5" xfId="1" applyNumberFormat="1" applyFont="1" applyFill="1" applyBorder="1" applyAlignment="1">
      <alignment horizontal="center" vertical="center"/>
    </xf>
    <xf numFmtId="43" fontId="5" fillId="0" borderId="5" xfId="1" applyNumberFormat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43" fontId="12" fillId="0" borderId="11" xfId="1" applyNumberFormat="1" applyFont="1" applyFill="1" applyBorder="1"/>
    <xf numFmtId="43" fontId="3" fillId="0" borderId="18" xfId="1" applyNumberFormat="1" applyFont="1" applyFill="1" applyBorder="1" applyAlignment="1"/>
    <xf numFmtId="43" fontId="3" fillId="0" borderId="18" xfId="1" applyNumberFormat="1" applyFont="1" applyFill="1" applyBorder="1"/>
    <xf numFmtId="43" fontId="3" fillId="0" borderId="7" xfId="1" applyNumberFormat="1" applyFont="1" applyFill="1" applyBorder="1"/>
    <xf numFmtId="43" fontId="5" fillId="0" borderId="13" xfId="1" applyNumberFormat="1" applyFont="1" applyFill="1" applyBorder="1"/>
    <xf numFmtId="43" fontId="3" fillId="0" borderId="5" xfId="1" applyNumberFormat="1" applyFont="1" applyFill="1" applyBorder="1" applyAlignment="1">
      <alignment horizontal="center"/>
    </xf>
    <xf numFmtId="43" fontId="3" fillId="0" borderId="5" xfId="1" applyNumberFormat="1" applyFont="1" applyFill="1" applyBorder="1" applyAlignment="1">
      <alignment horizontal="right"/>
    </xf>
    <xf numFmtId="43" fontId="3" fillId="0" borderId="4" xfId="1" applyNumberFormat="1" applyFont="1" applyFill="1" applyBorder="1" applyAlignment="1">
      <alignment horizontal="right"/>
    </xf>
    <xf numFmtId="43" fontId="3" fillId="0" borderId="8" xfId="1" applyNumberFormat="1" applyFont="1" applyFill="1" applyBorder="1" applyAlignment="1">
      <alignment vertical="center"/>
    </xf>
    <xf numFmtId="43" fontId="3" fillId="0" borderId="5" xfId="1" applyNumberFormat="1" applyFont="1" applyFill="1" applyBorder="1"/>
    <xf numFmtId="43" fontId="5" fillId="0" borderId="8" xfId="1" applyNumberFormat="1" applyFont="1" applyFill="1" applyBorder="1"/>
    <xf numFmtId="43" fontId="11" fillId="0" borderId="7" xfId="1" applyNumberFormat="1" applyFont="1" applyFill="1" applyBorder="1"/>
    <xf numFmtId="43" fontId="12" fillId="0" borderId="20" xfId="1" applyNumberFormat="1" applyFont="1" applyFill="1" applyBorder="1"/>
    <xf numFmtId="43" fontId="3" fillId="0" borderId="21" xfId="1" applyNumberFormat="1" applyFont="1" applyFill="1" applyBorder="1"/>
    <xf numFmtId="43" fontId="5" fillId="0" borderId="21" xfId="1" applyNumberFormat="1" applyFont="1" applyFill="1" applyBorder="1"/>
    <xf numFmtId="43" fontId="3" fillId="0" borderId="20" xfId="1" applyNumberFormat="1" applyFont="1" applyFill="1" applyBorder="1"/>
    <xf numFmtId="43" fontId="11" fillId="0" borderId="5" xfId="1" applyNumberFormat="1" applyFont="1" applyFill="1" applyBorder="1" applyAlignment="1">
      <alignment horizontal="right"/>
    </xf>
    <xf numFmtId="43" fontId="11" fillId="0" borderId="7" xfId="1" applyNumberFormat="1" applyFont="1" applyFill="1" applyBorder="1" applyAlignment="1">
      <alignment horizontal="right"/>
    </xf>
    <xf numFmtId="43" fontId="12" fillId="0" borderId="24" xfId="1" applyNumberFormat="1" applyFont="1" applyFill="1" applyBorder="1"/>
    <xf numFmtId="43" fontId="3" fillId="0" borderId="0" xfId="1" applyNumberFormat="1" applyFont="1" applyFill="1" applyBorder="1" applyAlignment="1"/>
    <xf numFmtId="43" fontId="3" fillId="0" borderId="3" xfId="1" applyNumberFormat="1" applyFont="1" applyFill="1" applyBorder="1" applyAlignment="1">
      <alignment horizontal="right"/>
    </xf>
    <xf numFmtId="43" fontId="5" fillId="0" borderId="6" xfId="1" applyNumberFormat="1" applyFont="1" applyFill="1" applyBorder="1" applyAlignment="1">
      <alignment horizontal="center" vertical="center"/>
    </xf>
    <xf numFmtId="43" fontId="5" fillId="0" borderId="4" xfId="1" applyNumberFormat="1" applyFont="1" applyFill="1" applyBorder="1" applyAlignment="1">
      <alignment horizontal="center" vertical="center"/>
    </xf>
    <xf numFmtId="43" fontId="5" fillId="0" borderId="17" xfId="1" applyNumberFormat="1" applyFont="1" applyFill="1" applyBorder="1" applyAlignment="1">
      <alignment horizontal="center" vertical="center"/>
    </xf>
    <xf numFmtId="0" fontId="21" fillId="0" borderId="0" xfId="3" applyFont="1" applyFill="1" applyAlignment="1">
      <alignment vertical="center"/>
    </xf>
    <xf numFmtId="0" fontId="22" fillId="2" borderId="0" xfId="3" applyFont="1" applyFill="1" applyBorder="1" applyAlignment="1">
      <alignment vertical="center"/>
    </xf>
    <xf numFmtId="43" fontId="3" fillId="0" borderId="10" xfId="1" applyNumberFormat="1" applyFont="1" applyFill="1" applyBorder="1"/>
    <xf numFmtId="43" fontId="3" fillId="0" borderId="13" xfId="1" applyNumberFormat="1" applyFont="1" applyFill="1" applyBorder="1"/>
    <xf numFmtId="43" fontId="3" fillId="0" borderId="8" xfId="1" applyNumberFormat="1" applyFont="1" applyFill="1" applyBorder="1"/>
    <xf numFmtId="43" fontId="5" fillId="0" borderId="7" xfId="1" applyNumberFormat="1" applyFont="1" applyFill="1" applyBorder="1"/>
    <xf numFmtId="43" fontId="5" fillId="0" borderId="0" xfId="1" applyNumberFormat="1" applyFont="1" applyFill="1" applyBorder="1"/>
    <xf numFmtId="43" fontId="3" fillId="0" borderId="0" xfId="1" applyFont="1" applyFill="1" applyBorder="1"/>
    <xf numFmtId="0" fontId="5" fillId="2" borderId="0" xfId="3" applyFont="1" applyFill="1" applyAlignment="1">
      <alignment horizontal="left"/>
    </xf>
    <xf numFmtId="43" fontId="3" fillId="2" borderId="0" xfId="3" applyNumberFormat="1" applyFont="1" applyFill="1" applyAlignment="1"/>
    <xf numFmtId="0" fontId="3" fillId="2" borderId="0" xfId="3" applyFont="1" applyFill="1" applyAlignment="1">
      <alignment horizontal="left" wrapText="1"/>
    </xf>
    <xf numFmtId="0" fontId="5" fillId="5" borderId="4" xfId="3" applyFont="1" applyFill="1" applyBorder="1" applyAlignment="1">
      <alignment horizontal="left" vertical="center" wrapText="1"/>
    </xf>
    <xf numFmtId="0" fontId="5" fillId="5" borderId="5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0" fontId="5" fillId="5" borderId="4" xfId="3" applyFont="1" applyFill="1" applyBorder="1" applyAlignment="1">
      <alignment vertical="center" wrapText="1"/>
    </xf>
    <xf numFmtId="0" fontId="5" fillId="5" borderId="6" xfId="3" applyFont="1" applyFill="1" applyBorder="1" applyAlignment="1">
      <alignment vertical="center" wrapText="1"/>
    </xf>
    <xf numFmtId="0" fontId="5" fillId="5" borderId="4" xfId="5" applyFont="1" applyFill="1" applyBorder="1" applyAlignment="1">
      <alignment horizontal="left" vertical="center" wrapText="1"/>
    </xf>
    <xf numFmtId="0" fontId="5" fillId="5" borderId="6" xfId="5" applyFont="1" applyFill="1" applyBorder="1" applyAlignment="1">
      <alignment horizontal="left" vertical="center" wrapText="1"/>
    </xf>
    <xf numFmtId="0" fontId="5" fillId="5" borderId="5" xfId="3" applyFont="1" applyFill="1" applyBorder="1" applyAlignment="1">
      <alignment vertical="center" wrapText="1"/>
    </xf>
    <xf numFmtId="0" fontId="5" fillId="3" borderId="6" xfId="3" applyFont="1" applyFill="1" applyBorder="1" applyAlignment="1">
      <alignment horizontal="left" vertical="center" wrapText="1"/>
    </xf>
    <xf numFmtId="0" fontId="5" fillId="5" borderId="9" xfId="3" applyFont="1" applyFill="1" applyBorder="1" applyAlignment="1">
      <alignment horizontal="left" vertical="center" wrapText="1"/>
    </xf>
    <xf numFmtId="0" fontId="5" fillId="5" borderId="10" xfId="3" applyFont="1" applyFill="1" applyBorder="1" applyAlignment="1">
      <alignment horizontal="left" vertical="center" wrapText="1"/>
    </xf>
    <xf numFmtId="0" fontId="5" fillId="5" borderId="6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5" fillId="3" borderId="9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>
      <alignment horizontal="left" vertical="center" wrapText="1"/>
    </xf>
  </cellXfs>
  <cellStyles count="6">
    <cellStyle name="Normal" xfId="0" builtinId="0"/>
    <cellStyle name="Normal 2" xfId="3"/>
    <cellStyle name="Normal 2 2" xfId="5"/>
    <cellStyle name="Porcentagem" xfId="2" builtinId="5"/>
    <cellStyle name="Vírgula" xfId="1" builtinId="3"/>
    <cellStyle name="Vírgula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2238376</xdr:colOff>
      <xdr:row>4</xdr:row>
      <xdr:rowOff>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2238376</xdr:colOff>
      <xdr:row>4</xdr:row>
      <xdr:rowOff>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N222"/>
  <sheetViews>
    <sheetView showGridLines="0" tabSelected="1" view="pageBreakPreview" zoomScaleNormal="100" zoomScaleSheetLayoutView="100" zoomScalePageLayoutView="72" workbookViewId="0">
      <selection activeCell="C223" sqref="C223"/>
    </sheetView>
  </sheetViews>
  <sheetFormatPr defaultColWidth="9.140625" defaultRowHeight="12.75" x14ac:dyDescent="0.2"/>
  <cols>
    <col min="1" max="1" width="6" style="1" customWidth="1"/>
    <col min="2" max="2" width="5.7109375" style="2" customWidth="1"/>
    <col min="3" max="3" width="52.85546875" style="2" customWidth="1"/>
    <col min="4" max="4" width="13.28515625" style="3" customWidth="1"/>
    <col min="5" max="5" width="15" style="3" customWidth="1"/>
    <col min="6" max="6" width="15.42578125" style="3" customWidth="1"/>
    <col min="7" max="7" width="14.140625" style="4" customWidth="1"/>
    <col min="8" max="8" width="13.85546875" style="4" bestFit="1" customWidth="1"/>
    <col min="9" max="9" width="13.140625" style="4" customWidth="1"/>
    <col min="10" max="11" width="13.5703125" style="5" customWidth="1"/>
    <col min="12" max="16384" width="9.140625" style="6"/>
  </cols>
  <sheetData>
    <row r="1" spans="1:11" ht="12" customHeight="1" x14ac:dyDescent="0.2"/>
    <row r="2" spans="1:11" ht="12" customHeight="1" x14ac:dyDescent="0.2"/>
    <row r="3" spans="1:11" ht="12" customHeight="1" x14ac:dyDescent="0.2"/>
    <row r="4" spans="1:11" ht="12" customHeight="1" x14ac:dyDescent="0.2">
      <c r="F4" s="7"/>
    </row>
    <row r="5" spans="1:11" ht="15" customHeight="1" x14ac:dyDescent="0.2">
      <c r="A5" s="8" t="s">
        <v>0</v>
      </c>
      <c r="C5" s="9"/>
      <c r="D5" s="10">
        <v>2018</v>
      </c>
      <c r="E5" s="11"/>
      <c r="F5" s="12" t="s">
        <v>1</v>
      </c>
      <c r="G5" s="13" t="s">
        <v>2</v>
      </c>
      <c r="I5" s="12"/>
      <c r="J5" s="12"/>
      <c r="K5" s="14"/>
    </row>
    <row r="6" spans="1:11" ht="2.1" customHeight="1" x14ac:dyDescent="0.2">
      <c r="A6" s="8"/>
      <c r="D6" s="15"/>
      <c r="E6" s="16"/>
      <c r="F6" s="4"/>
      <c r="G6" s="17"/>
      <c r="K6" s="18"/>
    </row>
    <row r="7" spans="1:11" ht="15" customHeight="1" x14ac:dyDescent="0.2">
      <c r="A7" s="19" t="s">
        <v>3</v>
      </c>
      <c r="B7" s="20"/>
      <c r="C7" s="21"/>
      <c r="D7" s="22"/>
      <c r="E7" s="7"/>
      <c r="F7" s="12" t="s">
        <v>4</v>
      </c>
      <c r="G7" s="23" t="s">
        <v>5</v>
      </c>
      <c r="H7" s="24"/>
      <c r="I7" s="25"/>
      <c r="J7" s="26"/>
      <c r="K7" s="14"/>
    </row>
    <row r="8" spans="1:11" ht="2.1" customHeight="1" x14ac:dyDescent="0.2">
      <c r="A8" s="12"/>
      <c r="B8" s="9"/>
      <c r="C8" s="9"/>
      <c r="D8" s="22"/>
      <c r="E8" s="7"/>
      <c r="F8" s="7"/>
    </row>
    <row r="9" spans="1:11" ht="15" customHeight="1" x14ac:dyDescent="0.2">
      <c r="A9" s="12" t="s">
        <v>6</v>
      </c>
      <c r="B9" s="9"/>
      <c r="C9" s="9"/>
      <c r="D9" s="27" t="s">
        <v>7</v>
      </c>
      <c r="E9" s="28"/>
      <c r="F9" s="28"/>
    </row>
    <row r="10" spans="1:11" ht="5.0999999999999996" customHeight="1" x14ac:dyDescent="0.2"/>
    <row r="11" spans="1:11" s="30" customFormat="1" ht="20.100000000000001" customHeight="1" x14ac:dyDescent="0.25">
      <c r="A11" s="451" t="s">
        <v>8</v>
      </c>
      <c r="B11" s="451"/>
      <c r="C11" s="451"/>
      <c r="D11" s="451"/>
      <c r="E11" s="451"/>
      <c r="F11" s="451"/>
      <c r="G11" s="451"/>
      <c r="H11" s="451"/>
      <c r="I11" s="451"/>
      <c r="J11" s="451"/>
      <c r="K11" s="29"/>
    </row>
    <row r="12" spans="1:11" s="30" customFormat="1" ht="15" customHeight="1" x14ac:dyDescent="0.25">
      <c r="A12" s="31"/>
      <c r="B12" s="31"/>
      <c r="C12" s="31"/>
      <c r="D12" s="32"/>
      <c r="E12" s="32"/>
      <c r="F12" s="32"/>
      <c r="G12" s="33"/>
      <c r="H12" s="33"/>
      <c r="I12" s="33"/>
      <c r="J12" s="31"/>
      <c r="K12" s="31"/>
    </row>
    <row r="13" spans="1:11" ht="13.5" customHeight="1" x14ac:dyDescent="0.2">
      <c r="A13" s="34" t="s">
        <v>9</v>
      </c>
      <c r="D13" s="35"/>
      <c r="E13" s="35"/>
      <c r="F13" s="35"/>
    </row>
    <row r="14" spans="1:11" ht="15" customHeight="1" x14ac:dyDescent="0.2">
      <c r="A14" s="34"/>
      <c r="D14" s="35"/>
      <c r="E14" s="35"/>
      <c r="F14" s="35"/>
    </row>
    <row r="15" spans="1:11" s="44" customFormat="1" ht="27" customHeight="1" x14ac:dyDescent="0.2">
      <c r="A15" s="36"/>
      <c r="B15" s="452" t="s">
        <v>10</v>
      </c>
      <c r="C15" s="453"/>
      <c r="D15" s="37" t="s">
        <v>11</v>
      </c>
      <c r="E15" s="38" t="s">
        <v>12</v>
      </c>
      <c r="F15" s="39" t="s">
        <v>13</v>
      </c>
      <c r="G15" s="40" t="s">
        <v>14</v>
      </c>
      <c r="H15" s="41" t="s">
        <v>15</v>
      </c>
      <c r="I15" s="42" t="s">
        <v>16</v>
      </c>
      <c r="J15" s="43" t="s">
        <v>17</v>
      </c>
    </row>
    <row r="16" spans="1:11" s="51" customFormat="1" ht="15" customHeight="1" x14ac:dyDescent="0.25">
      <c r="A16" s="45">
        <v>1</v>
      </c>
      <c r="B16" s="454" t="s">
        <v>18</v>
      </c>
      <c r="C16" s="455"/>
      <c r="D16" s="46"/>
      <c r="E16" s="47"/>
      <c r="F16" s="48"/>
      <c r="G16" s="48"/>
      <c r="H16" s="48"/>
      <c r="I16" s="49"/>
      <c r="J16" s="50"/>
    </row>
    <row r="17" spans="1:11" s="51" customFormat="1" ht="15" customHeight="1" x14ac:dyDescent="0.25">
      <c r="A17" s="52" t="s">
        <v>19</v>
      </c>
      <c r="B17" s="53"/>
      <c r="C17" s="54" t="s">
        <v>20</v>
      </c>
      <c r="D17" s="55">
        <v>2506262.64</v>
      </c>
      <c r="E17" s="56">
        <v>0</v>
      </c>
      <c r="F17" s="57">
        <v>0</v>
      </c>
      <c r="G17" s="57">
        <v>0</v>
      </c>
      <c r="H17" s="57">
        <v>2506262.64</v>
      </c>
      <c r="I17" s="58">
        <f>SUM(E17:H17)</f>
        <v>2506262.64</v>
      </c>
      <c r="J17" s="59">
        <f>I17/D17*100</f>
        <v>100</v>
      </c>
    </row>
    <row r="18" spans="1:11" s="51" customFormat="1" ht="15" customHeight="1" x14ac:dyDescent="0.25">
      <c r="A18" s="52" t="s">
        <v>21</v>
      </c>
      <c r="B18" s="53"/>
      <c r="C18" s="54" t="s">
        <v>22</v>
      </c>
      <c r="D18" s="60">
        <f>SUM(D19:D21)</f>
        <v>-969889.91639999999</v>
      </c>
      <c r="E18" s="56">
        <f>SUM(E19:E21)</f>
        <v>0</v>
      </c>
      <c r="F18" s="57">
        <f t="shared" ref="F18:H18" si="0">SUM(F19:F21)</f>
        <v>0</v>
      </c>
      <c r="G18" s="57">
        <f t="shared" si="0"/>
        <v>0</v>
      </c>
      <c r="H18" s="61">
        <f t="shared" si="0"/>
        <v>-969889.92</v>
      </c>
      <c r="I18" s="62">
        <f>SUM(I19:I21)</f>
        <v>-969889.92</v>
      </c>
      <c r="J18" s="59">
        <f>IFERROR(I18/D18*100,"0")</f>
        <v>100.00000037117616</v>
      </c>
    </row>
    <row r="19" spans="1:11" s="51" customFormat="1" ht="15" customHeight="1" x14ac:dyDescent="0.25">
      <c r="A19" s="52" t="s">
        <v>23</v>
      </c>
      <c r="B19" s="63"/>
      <c r="C19" s="64" t="s">
        <v>24</v>
      </c>
      <c r="D19" s="65">
        <v>-944827.29</v>
      </c>
      <c r="E19" s="66">
        <v>0</v>
      </c>
      <c r="F19" s="67">
        <v>0</v>
      </c>
      <c r="G19" s="67">
        <v>0</v>
      </c>
      <c r="H19" s="68">
        <v>-944827.29</v>
      </c>
      <c r="I19" s="62">
        <f>SUM(E19:H19)</f>
        <v>-944827.29</v>
      </c>
      <c r="J19" s="59">
        <f>IFERROR(I19/D19*100,"0")</f>
        <v>100</v>
      </c>
    </row>
    <row r="20" spans="1:11" s="51" customFormat="1" ht="15" customHeight="1" x14ac:dyDescent="0.25">
      <c r="A20" s="52" t="s">
        <v>25</v>
      </c>
      <c r="B20" s="63"/>
      <c r="C20" s="64" t="s">
        <v>26</v>
      </c>
      <c r="D20" s="69">
        <v>-25062.626400000001</v>
      </c>
      <c r="E20" s="66">
        <v>0</v>
      </c>
      <c r="F20" s="67">
        <v>0</v>
      </c>
      <c r="G20" s="67">
        <v>0</v>
      </c>
      <c r="H20" s="68">
        <v>-25062.63</v>
      </c>
      <c r="I20" s="62">
        <f>SUM(E20:H20)</f>
        <v>-25062.63</v>
      </c>
      <c r="J20" s="59">
        <f>IFERROR(I20/D20*100,"0")</f>
        <v>100.00001436401733</v>
      </c>
    </row>
    <row r="21" spans="1:11" s="51" customFormat="1" ht="24.75" customHeight="1" x14ac:dyDescent="0.25">
      <c r="A21" s="52" t="s">
        <v>27</v>
      </c>
      <c r="B21" s="63"/>
      <c r="C21" s="64" t="s">
        <v>28</v>
      </c>
      <c r="D21" s="70">
        <v>0</v>
      </c>
      <c r="E21" s="66">
        <v>0</v>
      </c>
      <c r="F21" s="67">
        <v>0</v>
      </c>
      <c r="G21" s="67">
        <v>0</v>
      </c>
      <c r="H21" s="66">
        <v>0</v>
      </c>
      <c r="I21" s="58">
        <f>SUM(E21:H21)</f>
        <v>0</v>
      </c>
      <c r="J21" s="59" t="str">
        <f>IFERROR(I21/D21*100, "0")</f>
        <v>0</v>
      </c>
    </row>
    <row r="22" spans="1:11" s="51" customFormat="1" ht="15" customHeight="1" x14ac:dyDescent="0.25">
      <c r="A22" s="52" t="s">
        <v>29</v>
      </c>
      <c r="B22" s="71"/>
      <c r="C22" s="72" t="s">
        <v>30</v>
      </c>
      <c r="D22" s="73">
        <f>D17+D18</f>
        <v>1536372.7236000001</v>
      </c>
      <c r="E22" s="74">
        <f>E17-E18</f>
        <v>0</v>
      </c>
      <c r="F22" s="75">
        <f>F17-F18</f>
        <v>0</v>
      </c>
      <c r="G22" s="75">
        <f>G17-G18</f>
        <v>0</v>
      </c>
      <c r="H22" s="74">
        <f>H17+H18</f>
        <v>1536372.7200000002</v>
      </c>
      <c r="I22" s="58">
        <f>I17+I18</f>
        <v>1536372.7200000002</v>
      </c>
      <c r="J22" s="59">
        <f>I22/D22*100</f>
        <v>99.999999765681864</v>
      </c>
    </row>
    <row r="23" spans="1:11" s="51" customFormat="1" ht="15" customHeight="1" x14ac:dyDescent="0.25">
      <c r="A23" s="52"/>
      <c r="B23" s="71"/>
      <c r="C23" s="76"/>
      <c r="D23" s="73"/>
      <c r="E23" s="74"/>
      <c r="F23" s="77"/>
      <c r="G23" s="77"/>
      <c r="H23" s="77"/>
      <c r="I23" s="58"/>
      <c r="J23" s="78"/>
    </row>
    <row r="24" spans="1:11" s="51" customFormat="1" ht="15" customHeight="1" x14ac:dyDescent="0.25">
      <c r="A24" s="45">
        <v>2</v>
      </c>
      <c r="B24" s="79" t="s">
        <v>31</v>
      </c>
      <c r="C24" s="80"/>
      <c r="D24" s="73">
        <v>0</v>
      </c>
      <c r="E24" s="74">
        <v>0</v>
      </c>
      <c r="F24" s="77">
        <v>0</v>
      </c>
      <c r="G24" s="77">
        <v>0</v>
      </c>
      <c r="H24" s="77"/>
      <c r="I24" s="58">
        <f>SUM(E24:H24)</f>
        <v>0</v>
      </c>
      <c r="J24" s="59" t="str">
        <f>IFERROR(I24/D24*100,"0")</f>
        <v>0</v>
      </c>
    </row>
    <row r="25" spans="1:11" s="51" customFormat="1" ht="15" customHeight="1" x14ac:dyDescent="0.25">
      <c r="A25" s="52"/>
      <c r="B25" s="71"/>
      <c r="C25" s="76"/>
      <c r="D25" s="73"/>
      <c r="E25" s="74"/>
      <c r="F25" s="77"/>
      <c r="G25" s="77"/>
      <c r="H25" s="77"/>
      <c r="I25" s="58"/>
      <c r="J25" s="78"/>
    </row>
    <row r="26" spans="1:11" s="51" customFormat="1" ht="15" customHeight="1" x14ac:dyDescent="0.25">
      <c r="A26" s="81">
        <v>3</v>
      </c>
      <c r="B26" s="71" t="s">
        <v>32</v>
      </c>
      <c r="C26" s="76"/>
      <c r="D26" s="73">
        <v>0</v>
      </c>
      <c r="E26" s="74">
        <f t="shared" ref="E26:F26" si="1">SUM(E27:E28)</f>
        <v>0</v>
      </c>
      <c r="F26" s="75">
        <f t="shared" si="1"/>
        <v>0</v>
      </c>
      <c r="G26" s="75"/>
      <c r="H26" s="74"/>
      <c r="I26" s="58">
        <f>SUM(I27:I28)</f>
        <v>0</v>
      </c>
      <c r="J26" s="59" t="str">
        <f>IFERROR(I26/D26*100,"0")</f>
        <v>0</v>
      </c>
    </row>
    <row r="27" spans="1:11" s="51" customFormat="1" ht="15" customHeight="1" x14ac:dyDescent="0.25">
      <c r="A27" s="82" t="s">
        <v>33</v>
      </c>
      <c r="B27" s="71"/>
      <c r="C27" s="83" t="s">
        <v>34</v>
      </c>
      <c r="D27" s="84">
        <v>0</v>
      </c>
      <c r="E27" s="85">
        <v>0</v>
      </c>
      <c r="F27" s="85">
        <v>0</v>
      </c>
      <c r="G27" s="85"/>
      <c r="H27" s="85"/>
      <c r="I27" s="58">
        <f>SUM(E27:H27)</f>
        <v>0</v>
      </c>
      <c r="J27" s="59" t="str">
        <f>IFERROR(I27/D27*100,"0")</f>
        <v>0</v>
      </c>
    </row>
    <row r="28" spans="1:11" s="51" customFormat="1" ht="15" customHeight="1" x14ac:dyDescent="0.25">
      <c r="A28" s="82" t="s">
        <v>35</v>
      </c>
      <c r="B28" s="79"/>
      <c r="C28" s="86" t="s">
        <v>36</v>
      </c>
      <c r="D28" s="84">
        <v>0</v>
      </c>
      <c r="E28" s="87">
        <v>0</v>
      </c>
      <c r="F28" s="88">
        <v>0</v>
      </c>
      <c r="G28" s="88"/>
      <c r="H28" s="88"/>
      <c r="I28" s="58">
        <f>SUM(E28:H28)</f>
        <v>0</v>
      </c>
      <c r="J28" s="59" t="str">
        <f>IFERROR(I28/D28*100,"0")</f>
        <v>0</v>
      </c>
    </row>
    <row r="29" spans="1:11" s="51" customFormat="1" ht="14.1" customHeight="1" x14ac:dyDescent="0.25">
      <c r="A29" s="89"/>
      <c r="B29" s="90"/>
      <c r="C29" s="91"/>
      <c r="D29" s="92"/>
      <c r="E29" s="92"/>
      <c r="F29" s="93"/>
      <c r="G29" s="93"/>
      <c r="H29" s="93"/>
      <c r="I29" s="93"/>
      <c r="J29" s="94"/>
    </row>
    <row r="30" spans="1:11" s="51" customFormat="1" ht="16.5" customHeight="1" x14ac:dyDescent="0.2">
      <c r="A30" s="34" t="s">
        <v>37</v>
      </c>
      <c r="B30" s="90"/>
      <c r="C30" s="90"/>
      <c r="D30" s="92"/>
      <c r="E30" s="92"/>
      <c r="F30" s="95"/>
      <c r="G30" s="95"/>
      <c r="H30" s="95"/>
      <c r="I30" s="95"/>
      <c r="J30" s="96"/>
    </row>
    <row r="31" spans="1:11" ht="14.1" customHeight="1" x14ac:dyDescent="0.2">
      <c r="B31" s="97"/>
      <c r="C31" s="97"/>
      <c r="D31" s="98"/>
      <c r="E31" s="98"/>
      <c r="F31" s="4"/>
      <c r="G31" s="99"/>
      <c r="H31" s="99"/>
      <c r="I31" s="100"/>
      <c r="J31" s="101"/>
      <c r="K31" s="6"/>
    </row>
    <row r="32" spans="1:11" s="44" customFormat="1" ht="27" customHeight="1" x14ac:dyDescent="0.2">
      <c r="A32" s="36"/>
      <c r="B32" s="456" t="s">
        <v>38</v>
      </c>
      <c r="C32" s="457"/>
      <c r="D32" s="102" t="s">
        <v>11</v>
      </c>
      <c r="E32" s="38" t="s">
        <v>12</v>
      </c>
      <c r="F32" s="39" t="s">
        <v>13</v>
      </c>
      <c r="G32" s="40" t="s">
        <v>14</v>
      </c>
      <c r="H32" s="41" t="s">
        <v>15</v>
      </c>
      <c r="I32" s="42" t="s">
        <v>16</v>
      </c>
      <c r="J32" s="103" t="s">
        <v>17</v>
      </c>
    </row>
    <row r="33" spans="1:10" s="51" customFormat="1" ht="18" customHeight="1" x14ac:dyDescent="0.25">
      <c r="A33" s="104" t="s">
        <v>39</v>
      </c>
      <c r="B33" s="458" t="s">
        <v>40</v>
      </c>
      <c r="C33" s="459"/>
      <c r="D33" s="105">
        <f>D22+D24</f>
        <v>1536372.7236000001</v>
      </c>
      <c r="E33" s="106">
        <v>0</v>
      </c>
      <c r="F33" s="107">
        <v>0</v>
      </c>
      <c r="G33" s="107">
        <v>0</v>
      </c>
      <c r="H33" s="108">
        <v>1487800.8000000003</v>
      </c>
      <c r="I33" s="49">
        <f>SUM(E33:H33)</f>
        <v>1487800.8000000003</v>
      </c>
      <c r="J33" s="59">
        <f>I33/D33*100</f>
        <v>96.838532547871125</v>
      </c>
    </row>
    <row r="34" spans="1:10" s="51" customFormat="1" ht="18" customHeight="1" x14ac:dyDescent="0.25">
      <c r="A34" s="104" t="s">
        <v>41</v>
      </c>
      <c r="B34" s="441" t="s">
        <v>42</v>
      </c>
      <c r="C34" s="447"/>
      <c r="D34" s="109">
        <f>SUM(D35:D37)</f>
        <v>223315</v>
      </c>
      <c r="E34" s="106">
        <f t="shared" ref="E34:H34" si="2">SUM(E35:E37)</f>
        <v>0</v>
      </c>
      <c r="F34" s="106">
        <f t="shared" si="2"/>
        <v>0</v>
      </c>
      <c r="G34" s="106">
        <f t="shared" si="2"/>
        <v>0</v>
      </c>
      <c r="H34" s="106">
        <f t="shared" si="2"/>
        <v>313377.26</v>
      </c>
      <c r="I34" s="49">
        <f>SUM(I35:I37)</f>
        <v>313377.26</v>
      </c>
      <c r="J34" s="59">
        <f>I34/D34*100</f>
        <v>140.32969572129053</v>
      </c>
    </row>
    <row r="35" spans="1:10" s="116" customFormat="1" ht="25.5" customHeight="1" x14ac:dyDescent="0.25">
      <c r="A35" s="110" t="s">
        <v>43</v>
      </c>
      <c r="B35" s="111"/>
      <c r="C35" s="112" t="s">
        <v>44</v>
      </c>
      <c r="D35" s="113">
        <v>223315</v>
      </c>
      <c r="E35" s="114">
        <v>0</v>
      </c>
      <c r="F35" s="108">
        <v>0</v>
      </c>
      <c r="G35" s="108">
        <v>0</v>
      </c>
      <c r="H35" s="108">
        <v>313377.26</v>
      </c>
      <c r="I35" s="49">
        <f>SUM(E35:H35)</f>
        <v>313377.26</v>
      </c>
      <c r="J35" s="115">
        <f>I35/D35*100</f>
        <v>140.32969572129053</v>
      </c>
    </row>
    <row r="36" spans="1:10" s="116" customFormat="1" ht="12.75" customHeight="1" x14ac:dyDescent="0.25">
      <c r="A36" s="110" t="s">
        <v>45</v>
      </c>
      <c r="B36" s="117"/>
      <c r="C36" s="112" t="s">
        <v>46</v>
      </c>
      <c r="D36" s="113">
        <v>0</v>
      </c>
      <c r="E36" s="114">
        <v>0</v>
      </c>
      <c r="F36" s="108">
        <v>0</v>
      </c>
      <c r="G36" s="108">
        <v>0</v>
      </c>
      <c r="H36" s="108">
        <v>0</v>
      </c>
      <c r="I36" s="49">
        <f>SUM(E36:H36)</f>
        <v>0</v>
      </c>
      <c r="J36" s="59" t="str">
        <f>IFERROR(I36/D36*100,"0")</f>
        <v>0</v>
      </c>
    </row>
    <row r="37" spans="1:10" s="116" customFormat="1" ht="12.75" customHeight="1" x14ac:dyDescent="0.25">
      <c r="A37" s="110" t="s">
        <v>47</v>
      </c>
      <c r="B37" s="117"/>
      <c r="C37" s="112" t="s">
        <v>48</v>
      </c>
      <c r="D37" s="113">
        <v>0</v>
      </c>
      <c r="E37" s="114">
        <v>0</v>
      </c>
      <c r="F37" s="108">
        <v>0</v>
      </c>
      <c r="G37" s="108">
        <v>0</v>
      </c>
      <c r="H37" s="108">
        <v>0</v>
      </c>
      <c r="I37" s="49">
        <f>SUM(E37:H37)</f>
        <v>0</v>
      </c>
      <c r="J37" s="59" t="str">
        <f>IFERROR(I37/D37*100,"0")</f>
        <v>0</v>
      </c>
    </row>
    <row r="38" spans="1:10" s="116" customFormat="1" ht="18" customHeight="1" x14ac:dyDescent="0.25">
      <c r="A38" s="104" t="s">
        <v>49</v>
      </c>
      <c r="B38" s="441" t="s">
        <v>50</v>
      </c>
      <c r="C38" s="447"/>
      <c r="D38" s="109">
        <v>23000</v>
      </c>
      <c r="E38" s="106">
        <v>0</v>
      </c>
      <c r="F38" s="107">
        <v>0</v>
      </c>
      <c r="G38" s="107">
        <v>0</v>
      </c>
      <c r="H38" s="107">
        <v>1796.8700000000001</v>
      </c>
      <c r="I38" s="49">
        <f>SUM(E38:H38)</f>
        <v>1796.8700000000001</v>
      </c>
      <c r="J38" s="59">
        <f>I38/D38*100</f>
        <v>7.8124782608695655</v>
      </c>
    </row>
    <row r="39" spans="1:10" s="122" customFormat="1" ht="22.15" customHeight="1" x14ac:dyDescent="0.25">
      <c r="A39" s="110" t="s">
        <v>51</v>
      </c>
      <c r="B39" s="118" t="s">
        <v>52</v>
      </c>
      <c r="C39" s="119"/>
      <c r="D39" s="109">
        <f>SUM(D33+D34+D38)</f>
        <v>1782687.7236000001</v>
      </c>
      <c r="E39" s="120">
        <f>SUM(E33+E34+E38)</f>
        <v>0</v>
      </c>
      <c r="F39" s="120">
        <f>SUM(F33+F34+F38)</f>
        <v>0</v>
      </c>
      <c r="G39" s="120">
        <f>SUM(G33+G34+G38)</f>
        <v>0</v>
      </c>
      <c r="H39" s="120">
        <f>SUM(H33+H34+H38)</f>
        <v>1802974.9300000004</v>
      </c>
      <c r="I39" s="121">
        <f>SUM(I33+I34+I38+I41)</f>
        <v>1802974.9300000004</v>
      </c>
      <c r="J39" s="59">
        <f>I39/D39*100</f>
        <v>101.13801234683054</v>
      </c>
    </row>
    <row r="40" spans="1:10" s="122" customFormat="1" ht="8.1" customHeight="1" x14ac:dyDescent="0.25">
      <c r="A40" s="123"/>
      <c r="B40" s="124"/>
      <c r="C40" s="124"/>
      <c r="D40" s="125"/>
      <c r="E40" s="125"/>
      <c r="F40" s="126"/>
      <c r="G40" s="126"/>
      <c r="H40" s="126"/>
      <c r="I40" s="126"/>
      <c r="J40" s="127"/>
    </row>
    <row r="41" spans="1:10" s="122" customFormat="1" ht="22.15" customHeight="1" x14ac:dyDescent="0.25">
      <c r="A41" s="128" t="s">
        <v>53</v>
      </c>
      <c r="B41" s="118" t="s">
        <v>54</v>
      </c>
      <c r="C41" s="119"/>
      <c r="D41" s="109">
        <f>D27</f>
        <v>0</v>
      </c>
      <c r="E41" s="120">
        <v>0</v>
      </c>
      <c r="F41" s="129">
        <v>0</v>
      </c>
      <c r="G41" s="129">
        <v>0</v>
      </c>
      <c r="H41" s="129">
        <v>0</v>
      </c>
      <c r="I41" s="121"/>
      <c r="J41" s="130"/>
    </row>
    <row r="42" spans="1:10" s="51" customFormat="1" ht="8.1" customHeight="1" x14ac:dyDescent="0.2">
      <c r="A42" s="1"/>
      <c r="B42" s="131"/>
      <c r="C42" s="131"/>
      <c r="D42" s="132"/>
      <c r="E42" s="132"/>
      <c r="F42" s="95"/>
      <c r="G42" s="95"/>
      <c r="H42" s="95"/>
      <c r="I42" s="93"/>
      <c r="J42" s="94"/>
    </row>
    <row r="43" spans="1:10" s="44" customFormat="1" ht="27" customHeight="1" x14ac:dyDescent="0.2">
      <c r="A43" s="36"/>
      <c r="B43" s="133" t="s">
        <v>55</v>
      </c>
      <c r="C43" s="134"/>
      <c r="D43" s="102" t="s">
        <v>11</v>
      </c>
      <c r="E43" s="38" t="s">
        <v>12</v>
      </c>
      <c r="F43" s="39" t="s">
        <v>13</v>
      </c>
      <c r="G43" s="40" t="s">
        <v>14</v>
      </c>
      <c r="H43" s="41" t="s">
        <v>15</v>
      </c>
      <c r="I43" s="42" t="s">
        <v>16</v>
      </c>
      <c r="J43" s="103" t="s">
        <v>17</v>
      </c>
    </row>
    <row r="44" spans="1:10" s="51" customFormat="1" ht="18" customHeight="1" x14ac:dyDescent="0.25">
      <c r="A44" s="135">
        <v>7</v>
      </c>
      <c r="B44" s="448" t="s">
        <v>56</v>
      </c>
      <c r="C44" s="449"/>
      <c r="D44" s="136">
        <f>+D46+D49+D52+D55</f>
        <v>-1042482.5900000001</v>
      </c>
      <c r="E44" s="137">
        <f>+E46+E49+E52+E55</f>
        <v>0</v>
      </c>
      <c r="F44" s="137">
        <f t="shared" ref="F44:I44" si="3">+F46+F49+F52+F55</f>
        <v>0</v>
      </c>
      <c r="G44" s="137">
        <f t="shared" si="3"/>
        <v>0</v>
      </c>
      <c r="H44" s="137">
        <f t="shared" si="3"/>
        <v>-1027126.7799999998</v>
      </c>
      <c r="I44" s="138">
        <f t="shared" si="3"/>
        <v>-1027126.7799999998</v>
      </c>
      <c r="J44" s="59">
        <f>I44/D44*100</f>
        <v>98.526996023981539</v>
      </c>
    </row>
    <row r="45" spans="1:10" s="51" customFormat="1" ht="12.75" customHeight="1" x14ac:dyDescent="0.25">
      <c r="A45" s="135" t="s">
        <v>57</v>
      </c>
      <c r="B45" s="139"/>
      <c r="C45" s="140" t="s">
        <v>58</v>
      </c>
      <c r="D45" s="141"/>
      <c r="E45" s="142"/>
      <c r="F45" s="143"/>
      <c r="G45" s="143"/>
      <c r="H45" s="143"/>
      <c r="I45" s="144"/>
      <c r="J45" s="59"/>
    </row>
    <row r="46" spans="1:10" s="51" customFormat="1" x14ac:dyDescent="0.25">
      <c r="A46" s="135" t="s">
        <v>59</v>
      </c>
      <c r="B46" s="117"/>
      <c r="C46" s="112" t="s">
        <v>60</v>
      </c>
      <c r="D46" s="141">
        <f t="shared" ref="D46:F46" si="4">SUM(D47:D48)</f>
        <v>-109749.5</v>
      </c>
      <c r="E46" s="137">
        <f t="shared" si="4"/>
        <v>0</v>
      </c>
      <c r="F46" s="137">
        <f t="shared" si="4"/>
        <v>0</v>
      </c>
      <c r="G46" s="137">
        <f t="shared" ref="G46:H46" si="5">SUM(G47:G48)</f>
        <v>0</v>
      </c>
      <c r="H46" s="137">
        <f t="shared" si="5"/>
        <v>-97026.790000000008</v>
      </c>
      <c r="I46" s="144">
        <f>SUM(I47:I48)</f>
        <v>-97026.790000000008</v>
      </c>
      <c r="J46" s="59">
        <f t="shared" ref="J46:J54" si="6">I46/D46*100</f>
        <v>88.407500717543144</v>
      </c>
    </row>
    <row r="47" spans="1:10" s="51" customFormat="1" x14ac:dyDescent="0.25">
      <c r="A47" s="135" t="s">
        <v>61</v>
      </c>
      <c r="B47" s="145"/>
      <c r="C47" s="146" t="s">
        <v>62</v>
      </c>
      <c r="D47" s="147">
        <v>-32823.78</v>
      </c>
      <c r="E47" s="114">
        <v>0</v>
      </c>
      <c r="F47" s="108">
        <v>0</v>
      </c>
      <c r="G47" s="108">
        <v>0</v>
      </c>
      <c r="H47" s="108">
        <v>-31107.18</v>
      </c>
      <c r="I47" s="148">
        <f>SUM(E47:H47)</f>
        <v>-31107.18</v>
      </c>
      <c r="J47" s="59">
        <f t="shared" si="6"/>
        <v>94.77025497977381</v>
      </c>
    </row>
    <row r="48" spans="1:10" s="51" customFormat="1" x14ac:dyDescent="0.25">
      <c r="A48" s="135" t="s">
        <v>63</v>
      </c>
      <c r="B48" s="145"/>
      <c r="C48" s="146" t="s">
        <v>64</v>
      </c>
      <c r="D48" s="147">
        <v>-76925.72</v>
      </c>
      <c r="E48" s="114">
        <v>0</v>
      </c>
      <c r="F48" s="108">
        <v>0</v>
      </c>
      <c r="G48" s="108">
        <v>0</v>
      </c>
      <c r="H48" s="108">
        <v>-65919.61</v>
      </c>
      <c r="I48" s="148">
        <f>SUM(E48:H48)</f>
        <v>-65919.61</v>
      </c>
      <c r="J48" s="59">
        <f t="shared" si="6"/>
        <v>85.692548604029966</v>
      </c>
    </row>
    <row r="49" spans="1:10" s="51" customFormat="1" ht="12.75" customHeight="1" x14ac:dyDescent="0.25">
      <c r="A49" s="135" t="s">
        <v>65</v>
      </c>
      <c r="B49" s="117"/>
      <c r="C49" s="112" t="s">
        <v>66</v>
      </c>
      <c r="D49" s="141">
        <f t="shared" ref="D49:H49" si="7">D50+D51</f>
        <v>-907891.04</v>
      </c>
      <c r="E49" s="137">
        <f t="shared" si="7"/>
        <v>0</v>
      </c>
      <c r="F49" s="137">
        <f t="shared" si="7"/>
        <v>0</v>
      </c>
      <c r="G49" s="137">
        <f t="shared" si="7"/>
        <v>0</v>
      </c>
      <c r="H49" s="137">
        <f t="shared" si="7"/>
        <v>-914142.79999999981</v>
      </c>
      <c r="I49" s="144">
        <f>SUM(I50:I51)</f>
        <v>-914142.79999999981</v>
      </c>
      <c r="J49" s="59">
        <f t="shared" si="6"/>
        <v>100.68860245608325</v>
      </c>
    </row>
    <row r="50" spans="1:10" s="51" customFormat="1" x14ac:dyDescent="0.25">
      <c r="A50" s="135" t="s">
        <v>67</v>
      </c>
      <c r="B50" s="145"/>
      <c r="C50" s="146" t="s">
        <v>62</v>
      </c>
      <c r="D50" s="147">
        <v>-239266.73</v>
      </c>
      <c r="E50" s="114">
        <v>0</v>
      </c>
      <c r="F50" s="108">
        <v>0</v>
      </c>
      <c r="G50" s="108">
        <v>0</v>
      </c>
      <c r="H50" s="108">
        <v>-216109.67</v>
      </c>
      <c r="I50" s="148">
        <f>SUM(E50:H50)</f>
        <v>-216109.67</v>
      </c>
      <c r="J50" s="59">
        <f t="shared" si="6"/>
        <v>90.321654832663114</v>
      </c>
    </row>
    <row r="51" spans="1:10" s="51" customFormat="1" x14ac:dyDescent="0.25">
      <c r="A51" s="135" t="s">
        <v>68</v>
      </c>
      <c r="B51" s="145"/>
      <c r="C51" s="146" t="s">
        <v>64</v>
      </c>
      <c r="D51" s="147">
        <v>-668624.31000000006</v>
      </c>
      <c r="E51" s="114">
        <v>0</v>
      </c>
      <c r="F51" s="108">
        <v>0</v>
      </c>
      <c r="G51" s="108">
        <v>0</v>
      </c>
      <c r="H51" s="108">
        <v>-698033.12999999977</v>
      </c>
      <c r="I51" s="148">
        <f>SUM(E51:H51)</f>
        <v>-698033.12999999977</v>
      </c>
      <c r="J51" s="59">
        <f t="shared" si="6"/>
        <v>104.39840723111004</v>
      </c>
    </row>
    <row r="52" spans="1:10" s="51" customFormat="1" ht="12.75" customHeight="1" x14ac:dyDescent="0.25">
      <c r="A52" s="135" t="s">
        <v>69</v>
      </c>
      <c r="B52" s="117"/>
      <c r="C52" s="112" t="s">
        <v>70</v>
      </c>
      <c r="D52" s="141">
        <f t="shared" ref="D52:H52" si="8">SUM(D53:D54)</f>
        <v>-16798</v>
      </c>
      <c r="E52" s="137">
        <f t="shared" si="8"/>
        <v>0</v>
      </c>
      <c r="F52" s="137">
        <f t="shared" si="8"/>
        <v>0</v>
      </c>
      <c r="G52" s="137">
        <f t="shared" si="8"/>
        <v>0</v>
      </c>
      <c r="H52" s="137">
        <f t="shared" si="8"/>
        <v>-12160</v>
      </c>
      <c r="I52" s="144">
        <f>SUM(I53:I54)</f>
        <v>-12160</v>
      </c>
      <c r="J52" s="59">
        <f t="shared" si="6"/>
        <v>72.389570186927017</v>
      </c>
    </row>
    <row r="53" spans="1:10" s="51" customFormat="1" x14ac:dyDescent="0.25">
      <c r="A53" s="135" t="s">
        <v>71</v>
      </c>
      <c r="B53" s="145"/>
      <c r="C53" s="146" t="s">
        <v>62</v>
      </c>
      <c r="D53" s="147">
        <v>-2684.4</v>
      </c>
      <c r="E53" s="114">
        <v>0</v>
      </c>
      <c r="F53" s="108">
        <v>0</v>
      </c>
      <c r="G53" s="108">
        <v>0</v>
      </c>
      <c r="H53" s="108">
        <v>-1500</v>
      </c>
      <c r="I53" s="148">
        <f>SUM(E53:H53)</f>
        <v>-1500</v>
      </c>
      <c r="J53" s="59">
        <f t="shared" si="6"/>
        <v>55.878408582923555</v>
      </c>
    </row>
    <row r="54" spans="1:10" s="51" customFormat="1" x14ac:dyDescent="0.25">
      <c r="A54" s="135" t="s">
        <v>72</v>
      </c>
      <c r="B54" s="145"/>
      <c r="C54" s="146" t="s">
        <v>64</v>
      </c>
      <c r="D54" s="147">
        <v>-14113.599999999999</v>
      </c>
      <c r="E54" s="114">
        <v>0</v>
      </c>
      <c r="F54" s="108">
        <v>0</v>
      </c>
      <c r="G54" s="108">
        <v>0</v>
      </c>
      <c r="H54" s="108">
        <v>-10660</v>
      </c>
      <c r="I54" s="148">
        <f>SUM(E54:H54)</f>
        <v>-10660</v>
      </c>
      <c r="J54" s="59">
        <f t="shared" si="6"/>
        <v>75.529985262441912</v>
      </c>
    </row>
    <row r="55" spans="1:10" s="51" customFormat="1" ht="12.75" customHeight="1" x14ac:dyDescent="0.25">
      <c r="A55" s="135" t="s">
        <v>73</v>
      </c>
      <c r="B55" s="117"/>
      <c r="C55" s="112" t="s">
        <v>74</v>
      </c>
      <c r="D55" s="141">
        <f t="shared" ref="D55:H55" si="9">SUM(D56:D57)</f>
        <v>-8044.05</v>
      </c>
      <c r="E55" s="137">
        <f t="shared" si="9"/>
        <v>0</v>
      </c>
      <c r="F55" s="137">
        <f t="shared" si="9"/>
        <v>0</v>
      </c>
      <c r="G55" s="137">
        <f t="shared" si="9"/>
        <v>0</v>
      </c>
      <c r="H55" s="137">
        <f t="shared" si="9"/>
        <v>-3797.19</v>
      </c>
      <c r="I55" s="144">
        <f>SUM(I56:I57)</f>
        <v>-3797.19</v>
      </c>
      <c r="J55" s="59">
        <f>IFERROR(I55/D55*100,"0")</f>
        <v>47.204952729035746</v>
      </c>
    </row>
    <row r="56" spans="1:10" s="51" customFormat="1" x14ac:dyDescent="0.25">
      <c r="A56" s="135" t="s">
        <v>75</v>
      </c>
      <c r="B56" s="145"/>
      <c r="C56" s="146" t="s">
        <v>62</v>
      </c>
      <c r="D56" s="147">
        <v>-2011.8</v>
      </c>
      <c r="E56" s="114">
        <v>0</v>
      </c>
      <c r="F56" s="108">
        <v>0</v>
      </c>
      <c r="G56" s="108">
        <v>0</v>
      </c>
      <c r="H56" s="108">
        <v>0</v>
      </c>
      <c r="I56" s="148">
        <f>SUM(E56:H56)</f>
        <v>0</v>
      </c>
      <c r="J56" s="59">
        <f>IFERROR(I56/D56*100,"0")</f>
        <v>0</v>
      </c>
    </row>
    <row r="57" spans="1:10" s="51" customFormat="1" x14ac:dyDescent="0.25">
      <c r="A57" s="135" t="s">
        <v>76</v>
      </c>
      <c r="B57" s="145"/>
      <c r="C57" s="146" t="s">
        <v>64</v>
      </c>
      <c r="D57" s="147">
        <v>-6032.25</v>
      </c>
      <c r="E57" s="114">
        <v>0</v>
      </c>
      <c r="F57" s="108">
        <v>0</v>
      </c>
      <c r="G57" s="108">
        <v>0</v>
      </c>
      <c r="H57" s="108">
        <v>-3797.19</v>
      </c>
      <c r="I57" s="148">
        <f>SUM(E57:H57)</f>
        <v>-3797.19</v>
      </c>
      <c r="J57" s="59">
        <f>IFERROR(I57/D57*100,"0")</f>
        <v>62.948153674002242</v>
      </c>
    </row>
    <row r="58" spans="1:10" s="51" customFormat="1" ht="28.5" customHeight="1" x14ac:dyDescent="0.25">
      <c r="A58" s="45">
        <v>8</v>
      </c>
      <c r="B58" s="436" t="s">
        <v>77</v>
      </c>
      <c r="C58" s="450"/>
      <c r="D58" s="141">
        <f t="shared" ref="D58:F58" si="10">SUM(D59:D66)</f>
        <v>-278770.58</v>
      </c>
      <c r="E58" s="137">
        <f t="shared" si="10"/>
        <v>0</v>
      </c>
      <c r="F58" s="137">
        <f t="shared" si="10"/>
        <v>0</v>
      </c>
      <c r="G58" s="137">
        <f t="shared" ref="G58:H58" si="11">SUM(G59:G66)</f>
        <v>0</v>
      </c>
      <c r="H58" s="137">
        <f t="shared" si="11"/>
        <v>-272903.06</v>
      </c>
      <c r="I58" s="144">
        <f>SUM(I59:I66)</f>
        <v>-272903.06</v>
      </c>
      <c r="J58" s="59">
        <f t="shared" ref="J58:J63" si="12">I58/D58*100</f>
        <v>97.895215485077372</v>
      </c>
    </row>
    <row r="59" spans="1:10" s="51" customFormat="1" x14ac:dyDescent="0.25">
      <c r="A59" s="135" t="s">
        <v>78</v>
      </c>
      <c r="B59" s="145"/>
      <c r="C59" s="146" t="s">
        <v>79</v>
      </c>
      <c r="D59" s="113">
        <v>-64252.34</v>
      </c>
      <c r="E59" s="114">
        <v>0</v>
      </c>
      <c r="F59" s="108">
        <v>0</v>
      </c>
      <c r="G59" s="108">
        <v>0</v>
      </c>
      <c r="H59" s="108">
        <v>-64252.43</v>
      </c>
      <c r="I59" s="148">
        <f t="shared" ref="I59:I66" si="13">SUM(E59:H59)</f>
        <v>-64252.43</v>
      </c>
      <c r="J59" s="59">
        <f t="shared" si="12"/>
        <v>100.00014007271953</v>
      </c>
    </row>
    <row r="60" spans="1:10" s="51" customFormat="1" ht="12.75" customHeight="1" x14ac:dyDescent="0.25">
      <c r="A60" s="135" t="s">
        <v>80</v>
      </c>
      <c r="B60" s="145"/>
      <c r="C60" s="146" t="s">
        <v>81</v>
      </c>
      <c r="D60" s="113">
        <v>-176000</v>
      </c>
      <c r="E60" s="114">
        <v>0</v>
      </c>
      <c r="F60" s="108">
        <v>0</v>
      </c>
      <c r="G60" s="108">
        <v>0</v>
      </c>
      <c r="H60" s="108">
        <v>-176000</v>
      </c>
      <c r="I60" s="148">
        <f t="shared" si="13"/>
        <v>-176000</v>
      </c>
      <c r="J60" s="59">
        <f t="shared" si="12"/>
        <v>100</v>
      </c>
    </row>
    <row r="61" spans="1:10" s="51" customFormat="1" x14ac:dyDescent="0.25">
      <c r="A61" s="135" t="s">
        <v>82</v>
      </c>
      <c r="B61" s="145"/>
      <c r="C61" s="146" t="s">
        <v>83</v>
      </c>
      <c r="D61" s="113">
        <v>-6706.57</v>
      </c>
      <c r="E61" s="114">
        <v>0</v>
      </c>
      <c r="F61" s="108">
        <v>0</v>
      </c>
      <c r="G61" s="108">
        <v>0</v>
      </c>
      <c r="H61" s="108">
        <v>-6956.57</v>
      </c>
      <c r="I61" s="148">
        <f t="shared" si="13"/>
        <v>-6956.57</v>
      </c>
      <c r="J61" s="59">
        <f t="shared" si="12"/>
        <v>103.7276879239313</v>
      </c>
    </row>
    <row r="62" spans="1:10" s="51" customFormat="1" ht="12.75" customHeight="1" x14ac:dyDescent="0.25">
      <c r="A62" s="135" t="s">
        <v>84</v>
      </c>
      <c r="B62" s="145"/>
      <c r="C62" s="146" t="s">
        <v>85</v>
      </c>
      <c r="D62" s="113">
        <v>-11445</v>
      </c>
      <c r="E62" s="114">
        <v>0</v>
      </c>
      <c r="F62" s="108">
        <v>0</v>
      </c>
      <c r="G62" s="108">
        <v>0</v>
      </c>
      <c r="H62" s="108">
        <v>-11148.970000000001</v>
      </c>
      <c r="I62" s="148">
        <f t="shared" si="13"/>
        <v>-11148.970000000001</v>
      </c>
      <c r="J62" s="59">
        <f t="shared" si="12"/>
        <v>97.413455657492364</v>
      </c>
    </row>
    <row r="63" spans="1:10" s="51" customFormat="1" ht="12.75" customHeight="1" x14ac:dyDescent="0.25">
      <c r="A63" s="135" t="s">
        <v>86</v>
      </c>
      <c r="B63" s="145"/>
      <c r="C63" s="146" t="s">
        <v>87</v>
      </c>
      <c r="D63" s="113">
        <v>-18200</v>
      </c>
      <c r="E63" s="114">
        <v>0</v>
      </c>
      <c r="F63" s="108">
        <v>0</v>
      </c>
      <c r="G63" s="108">
        <v>0</v>
      </c>
      <c r="H63" s="108">
        <v>-14545.09</v>
      </c>
      <c r="I63" s="148">
        <f t="shared" si="13"/>
        <v>-14545.09</v>
      </c>
      <c r="J63" s="59">
        <f t="shared" si="12"/>
        <v>79.918076923076924</v>
      </c>
    </row>
    <row r="64" spans="1:10" s="51" customFormat="1" x14ac:dyDescent="0.25">
      <c r="A64" s="82" t="s">
        <v>88</v>
      </c>
      <c r="B64" s="63"/>
      <c r="C64" s="64" t="s">
        <v>89</v>
      </c>
      <c r="D64" s="113">
        <v>0</v>
      </c>
      <c r="E64" s="114">
        <v>0</v>
      </c>
      <c r="F64" s="108">
        <v>0</v>
      </c>
      <c r="G64" s="108">
        <v>0</v>
      </c>
      <c r="H64" s="108">
        <v>0</v>
      </c>
      <c r="I64" s="148">
        <f t="shared" si="13"/>
        <v>0</v>
      </c>
      <c r="J64" s="59" t="str">
        <f>IFERROR(I64/D64*100,"0")</f>
        <v>0</v>
      </c>
    </row>
    <row r="65" spans="1:10" s="51" customFormat="1" x14ac:dyDescent="0.25">
      <c r="A65" s="135" t="s">
        <v>90</v>
      </c>
      <c r="B65" s="145"/>
      <c r="C65" s="146" t="s">
        <v>91</v>
      </c>
      <c r="D65" s="113">
        <v>0</v>
      </c>
      <c r="E65" s="114">
        <v>0</v>
      </c>
      <c r="F65" s="108">
        <v>0</v>
      </c>
      <c r="G65" s="108">
        <v>0</v>
      </c>
      <c r="H65" s="108">
        <v>0</v>
      </c>
      <c r="I65" s="148">
        <f t="shared" si="13"/>
        <v>0</v>
      </c>
      <c r="J65" s="59" t="str">
        <f>IFERROR(I65/D65*100,"0")</f>
        <v>0</v>
      </c>
    </row>
    <row r="66" spans="1:10" s="51" customFormat="1" ht="12.75" customHeight="1" x14ac:dyDescent="0.25">
      <c r="A66" s="135" t="s">
        <v>92</v>
      </c>
      <c r="B66" s="145"/>
      <c r="C66" s="146" t="s">
        <v>93</v>
      </c>
      <c r="D66" s="113">
        <v>-2166.67</v>
      </c>
      <c r="E66" s="114">
        <v>0</v>
      </c>
      <c r="F66" s="108">
        <v>0</v>
      </c>
      <c r="G66" s="108">
        <v>0</v>
      </c>
      <c r="H66" s="108">
        <v>0</v>
      </c>
      <c r="I66" s="148">
        <f t="shared" si="13"/>
        <v>0</v>
      </c>
      <c r="J66" s="59">
        <f>IFERROR(I66/D66*100,"0")</f>
        <v>0</v>
      </c>
    </row>
    <row r="67" spans="1:10" s="51" customFormat="1" ht="27" customHeight="1" x14ac:dyDescent="0.2">
      <c r="A67" s="36"/>
      <c r="B67" s="133" t="s">
        <v>55</v>
      </c>
      <c r="C67" s="134"/>
      <c r="D67" s="102" t="s">
        <v>11</v>
      </c>
      <c r="E67" s="38" t="s">
        <v>12</v>
      </c>
      <c r="F67" s="39" t="s">
        <v>13</v>
      </c>
      <c r="G67" s="40" t="s">
        <v>14</v>
      </c>
      <c r="H67" s="41" t="s">
        <v>15</v>
      </c>
      <c r="I67" s="42" t="s">
        <v>16</v>
      </c>
      <c r="J67" s="103" t="s">
        <v>17</v>
      </c>
    </row>
    <row r="68" spans="1:10" s="51" customFormat="1" ht="18" customHeight="1" x14ac:dyDescent="0.25">
      <c r="A68" s="45">
        <v>9</v>
      </c>
      <c r="B68" s="149" t="s">
        <v>94</v>
      </c>
      <c r="C68" s="150"/>
      <c r="D68" s="141">
        <f t="shared" ref="D68:I68" si="14">SUM(D69:D70)+SUM(D76:D83)</f>
        <v>-185767.07</v>
      </c>
      <c r="E68" s="106">
        <f t="shared" si="14"/>
        <v>0</v>
      </c>
      <c r="F68" s="106">
        <f t="shared" si="14"/>
        <v>0</v>
      </c>
      <c r="G68" s="106">
        <f t="shared" si="14"/>
        <v>0</v>
      </c>
      <c r="H68" s="106">
        <f t="shared" si="14"/>
        <v>-173294.82</v>
      </c>
      <c r="I68" s="106">
        <f t="shared" si="14"/>
        <v>-173294.82</v>
      </c>
      <c r="J68" s="59">
        <f>I68/D68*100</f>
        <v>93.286081327546384</v>
      </c>
    </row>
    <row r="69" spans="1:10" s="51" customFormat="1" ht="12.75" customHeight="1" x14ac:dyDescent="0.25">
      <c r="A69" s="135" t="s">
        <v>95</v>
      </c>
      <c r="B69" s="145"/>
      <c r="C69" s="146" t="s">
        <v>96</v>
      </c>
      <c r="D69" s="147">
        <v>0</v>
      </c>
      <c r="E69" s="114">
        <v>0</v>
      </c>
      <c r="F69" s="108">
        <v>0</v>
      </c>
      <c r="G69" s="108">
        <v>0</v>
      </c>
      <c r="H69" s="108">
        <v>0</v>
      </c>
      <c r="I69" s="148">
        <f t="shared" ref="I69:I83" si="15">SUM(E69:H69)</f>
        <v>0</v>
      </c>
      <c r="J69" s="59" t="str">
        <f>IFERROR(I69/D69*100,"0")</f>
        <v>0</v>
      </c>
    </row>
    <row r="70" spans="1:10" s="51" customFormat="1" x14ac:dyDescent="0.25">
      <c r="A70" s="135" t="s">
        <v>97</v>
      </c>
      <c r="B70" s="145"/>
      <c r="C70" s="146" t="s">
        <v>98</v>
      </c>
      <c r="D70" s="147">
        <v>-169896</v>
      </c>
      <c r="E70" s="114">
        <f>SUM(E71:E75)</f>
        <v>0</v>
      </c>
      <c r="F70" s="114">
        <f>SUM(F71:F75)</f>
        <v>0</v>
      </c>
      <c r="G70" s="114">
        <f>SUM(G71:G75)</f>
        <v>0</v>
      </c>
      <c r="H70" s="114">
        <f>SUM(H71:H75)</f>
        <v>-159030.44</v>
      </c>
      <c r="I70" s="148">
        <f t="shared" si="15"/>
        <v>-159030.44</v>
      </c>
      <c r="J70" s="59">
        <f>I70/D70*100</f>
        <v>93.604581626406741</v>
      </c>
    </row>
    <row r="71" spans="1:10" s="51" customFormat="1" x14ac:dyDescent="0.25">
      <c r="A71" s="135" t="s">
        <v>99</v>
      </c>
      <c r="B71" s="145"/>
      <c r="C71" s="146" t="s">
        <v>100</v>
      </c>
      <c r="D71" s="147">
        <v>-22880</v>
      </c>
      <c r="E71" s="114">
        <v>0</v>
      </c>
      <c r="F71" s="108">
        <v>0</v>
      </c>
      <c r="G71" s="108">
        <v>0</v>
      </c>
      <c r="H71" s="108">
        <v>-2850</v>
      </c>
      <c r="I71" s="148">
        <f t="shared" si="15"/>
        <v>-2850</v>
      </c>
      <c r="J71" s="115">
        <f t="shared" ref="J71:J75" si="16">I71/D71*100</f>
        <v>12.456293706293705</v>
      </c>
    </row>
    <row r="72" spans="1:10" s="51" customFormat="1" x14ac:dyDescent="0.25">
      <c r="A72" s="135" t="s">
        <v>101</v>
      </c>
      <c r="B72" s="145"/>
      <c r="C72" s="146" t="s">
        <v>102</v>
      </c>
      <c r="D72" s="147">
        <v>-132080</v>
      </c>
      <c r="E72" s="114">
        <v>0</v>
      </c>
      <c r="F72" s="108">
        <v>0</v>
      </c>
      <c r="G72" s="108">
        <v>0</v>
      </c>
      <c r="H72" s="108">
        <v>-145301.22</v>
      </c>
      <c r="I72" s="148">
        <f t="shared" si="15"/>
        <v>-145301.22</v>
      </c>
      <c r="J72" s="59">
        <f t="shared" si="16"/>
        <v>110.0100090854028</v>
      </c>
    </row>
    <row r="73" spans="1:10" s="51" customFormat="1" x14ac:dyDescent="0.25">
      <c r="A73" s="135" t="s">
        <v>103</v>
      </c>
      <c r="B73" s="145"/>
      <c r="C73" s="146" t="s">
        <v>104</v>
      </c>
      <c r="D73" s="147">
        <v>-936</v>
      </c>
      <c r="E73" s="114">
        <v>0</v>
      </c>
      <c r="F73" s="108">
        <v>0</v>
      </c>
      <c r="G73" s="108">
        <v>0</v>
      </c>
      <c r="H73" s="108">
        <v>0</v>
      </c>
      <c r="I73" s="148">
        <f t="shared" si="15"/>
        <v>0</v>
      </c>
      <c r="J73" s="59">
        <f t="shared" si="16"/>
        <v>0</v>
      </c>
    </row>
    <row r="74" spans="1:10" s="51" customFormat="1" x14ac:dyDescent="0.25">
      <c r="A74" s="135" t="s">
        <v>105</v>
      </c>
      <c r="B74" s="145"/>
      <c r="C74" s="146" t="s">
        <v>106</v>
      </c>
      <c r="D74" s="147">
        <v>-10000</v>
      </c>
      <c r="E74" s="114">
        <v>0</v>
      </c>
      <c r="F74" s="108">
        <v>0</v>
      </c>
      <c r="G74" s="108">
        <v>0</v>
      </c>
      <c r="H74" s="108">
        <v>-9347.5400000000009</v>
      </c>
      <c r="I74" s="148">
        <f t="shared" si="15"/>
        <v>-9347.5400000000009</v>
      </c>
      <c r="J74" s="59">
        <f t="shared" si="16"/>
        <v>93.475400000000008</v>
      </c>
    </row>
    <row r="75" spans="1:10" s="51" customFormat="1" x14ac:dyDescent="0.25">
      <c r="A75" s="135" t="s">
        <v>107</v>
      </c>
      <c r="B75" s="145"/>
      <c r="C75" s="146" t="s">
        <v>108</v>
      </c>
      <c r="D75" s="147">
        <v>-4000</v>
      </c>
      <c r="E75" s="114">
        <v>0</v>
      </c>
      <c r="F75" s="108">
        <v>0</v>
      </c>
      <c r="G75" s="108">
        <v>0</v>
      </c>
      <c r="H75" s="108">
        <v>-1531.68</v>
      </c>
      <c r="I75" s="148">
        <f t="shared" si="15"/>
        <v>-1531.68</v>
      </c>
      <c r="J75" s="115">
        <f t="shared" si="16"/>
        <v>38.292000000000002</v>
      </c>
    </row>
    <row r="76" spans="1:10" s="51" customFormat="1" ht="12.75" customHeight="1" x14ac:dyDescent="0.25">
      <c r="A76" s="135" t="s">
        <v>109</v>
      </c>
      <c r="B76" s="145"/>
      <c r="C76" s="146" t="s">
        <v>110</v>
      </c>
      <c r="D76" s="147">
        <v>0</v>
      </c>
      <c r="E76" s="114">
        <v>0</v>
      </c>
      <c r="F76" s="108">
        <v>0</v>
      </c>
      <c r="G76" s="108">
        <v>0</v>
      </c>
      <c r="H76" s="108">
        <v>0</v>
      </c>
      <c r="I76" s="148">
        <f t="shared" si="15"/>
        <v>0</v>
      </c>
      <c r="J76" s="59" t="str">
        <f t="shared" ref="J76:J84" si="17">IFERROR(I76/D76*100,"0")</f>
        <v>0</v>
      </c>
    </row>
    <row r="77" spans="1:10" s="51" customFormat="1" ht="12.75" customHeight="1" x14ac:dyDescent="0.25">
      <c r="A77" s="135" t="s">
        <v>111</v>
      </c>
      <c r="B77" s="145"/>
      <c r="C77" s="146" t="s">
        <v>112</v>
      </c>
      <c r="D77" s="147">
        <v>-8000</v>
      </c>
      <c r="E77" s="114">
        <v>0</v>
      </c>
      <c r="F77" s="108">
        <v>0</v>
      </c>
      <c r="G77" s="108">
        <v>0</v>
      </c>
      <c r="H77" s="108">
        <v>-2246.02</v>
      </c>
      <c r="I77" s="148">
        <f t="shared" si="15"/>
        <v>-2246.02</v>
      </c>
      <c r="J77" s="115">
        <f t="shared" si="17"/>
        <v>28.07525</v>
      </c>
    </row>
    <row r="78" spans="1:10" s="51" customFormat="1" ht="12.75" customHeight="1" x14ac:dyDescent="0.25">
      <c r="A78" s="82" t="s">
        <v>113</v>
      </c>
      <c r="B78" s="63"/>
      <c r="C78" s="64" t="s">
        <v>114</v>
      </c>
      <c r="D78" s="147">
        <v>0</v>
      </c>
      <c r="E78" s="114">
        <v>0</v>
      </c>
      <c r="F78" s="108">
        <v>0</v>
      </c>
      <c r="G78" s="108">
        <v>0</v>
      </c>
      <c r="H78" s="108">
        <v>0</v>
      </c>
      <c r="I78" s="148">
        <f t="shared" si="15"/>
        <v>0</v>
      </c>
      <c r="J78" s="59" t="str">
        <f t="shared" si="17"/>
        <v>0</v>
      </c>
    </row>
    <row r="79" spans="1:10" s="51" customFormat="1" ht="12.75" customHeight="1" x14ac:dyDescent="0.25">
      <c r="A79" s="135" t="s">
        <v>115</v>
      </c>
      <c r="B79" s="145"/>
      <c r="C79" s="146" t="s">
        <v>116</v>
      </c>
      <c r="D79" s="147">
        <v>0</v>
      </c>
      <c r="E79" s="114">
        <v>0</v>
      </c>
      <c r="F79" s="108">
        <v>0</v>
      </c>
      <c r="G79" s="108">
        <v>0</v>
      </c>
      <c r="H79" s="108">
        <v>-2419.3000000000002</v>
      </c>
      <c r="I79" s="148">
        <f t="shared" si="15"/>
        <v>-2419.3000000000002</v>
      </c>
      <c r="J79" s="115" t="str">
        <f t="shared" si="17"/>
        <v>0</v>
      </c>
    </row>
    <row r="80" spans="1:10" s="51" customFormat="1" ht="12.75" customHeight="1" x14ac:dyDescent="0.25">
      <c r="A80" s="135" t="s">
        <v>117</v>
      </c>
      <c r="B80" s="145"/>
      <c r="C80" s="146" t="s">
        <v>118</v>
      </c>
      <c r="D80" s="147">
        <v>-7871.07</v>
      </c>
      <c r="E80" s="114">
        <v>0</v>
      </c>
      <c r="F80" s="108">
        <v>0</v>
      </c>
      <c r="G80" s="108">
        <v>0</v>
      </c>
      <c r="H80" s="108">
        <v>-9599.06</v>
      </c>
      <c r="I80" s="148">
        <f t="shared" si="15"/>
        <v>-9599.06</v>
      </c>
      <c r="J80" s="59">
        <f t="shared" si="17"/>
        <v>121.95368609350443</v>
      </c>
    </row>
    <row r="81" spans="1:10" s="51" customFormat="1" ht="12.75" customHeight="1" x14ac:dyDescent="0.25">
      <c r="A81" s="135" t="s">
        <v>119</v>
      </c>
      <c r="B81" s="145"/>
      <c r="C81" s="146" t="s">
        <v>120</v>
      </c>
      <c r="D81" s="147">
        <v>0</v>
      </c>
      <c r="E81" s="114">
        <v>0</v>
      </c>
      <c r="F81" s="108">
        <v>0</v>
      </c>
      <c r="G81" s="108">
        <v>0</v>
      </c>
      <c r="H81" s="108">
        <v>0</v>
      </c>
      <c r="I81" s="148">
        <f t="shared" si="15"/>
        <v>0</v>
      </c>
      <c r="J81" s="59" t="str">
        <f t="shared" si="17"/>
        <v>0</v>
      </c>
    </row>
    <row r="82" spans="1:10" s="151" customFormat="1" ht="12.75" customHeight="1" x14ac:dyDescent="0.25">
      <c r="A82" s="82" t="s">
        <v>121</v>
      </c>
      <c r="B82" s="63"/>
      <c r="C82" s="64" t="s">
        <v>122</v>
      </c>
      <c r="D82" s="147">
        <v>0</v>
      </c>
      <c r="E82" s="114">
        <v>0</v>
      </c>
      <c r="F82" s="108">
        <v>0</v>
      </c>
      <c r="G82" s="108">
        <v>0</v>
      </c>
      <c r="H82" s="108">
        <v>0</v>
      </c>
      <c r="I82" s="148">
        <f t="shared" si="15"/>
        <v>0</v>
      </c>
      <c r="J82" s="59" t="str">
        <f t="shared" si="17"/>
        <v>0</v>
      </c>
    </row>
    <row r="83" spans="1:10" s="51" customFormat="1" ht="12.75" customHeight="1" x14ac:dyDescent="0.25">
      <c r="A83" s="135" t="s">
        <v>123</v>
      </c>
      <c r="B83" s="145"/>
      <c r="C83" s="146" t="s">
        <v>124</v>
      </c>
      <c r="D83" s="147">
        <v>0</v>
      </c>
      <c r="E83" s="114">
        <v>0</v>
      </c>
      <c r="F83" s="108">
        <v>0</v>
      </c>
      <c r="G83" s="108">
        <v>0</v>
      </c>
      <c r="H83" s="108">
        <v>0</v>
      </c>
      <c r="I83" s="148">
        <f t="shared" si="15"/>
        <v>0</v>
      </c>
      <c r="J83" s="59" t="str">
        <f t="shared" si="17"/>
        <v>0</v>
      </c>
    </row>
    <row r="84" spans="1:10" s="51" customFormat="1" ht="12.75" customHeight="1" x14ac:dyDescent="0.25">
      <c r="A84" s="152">
        <v>10</v>
      </c>
      <c r="B84" s="444" t="s">
        <v>125</v>
      </c>
      <c r="C84" s="445"/>
      <c r="D84" s="141">
        <f t="shared" ref="D84:I84" si="18">SUM(D85:D87)</f>
        <v>-3000</v>
      </c>
      <c r="E84" s="153">
        <f t="shared" si="18"/>
        <v>0</v>
      </c>
      <c r="F84" s="154">
        <f t="shared" si="18"/>
        <v>0</v>
      </c>
      <c r="G84" s="154">
        <f t="shared" si="18"/>
        <v>0</v>
      </c>
      <c r="H84" s="109">
        <f t="shared" si="18"/>
        <v>-2236.31</v>
      </c>
      <c r="I84" s="144">
        <f t="shared" si="18"/>
        <v>-2236.31</v>
      </c>
      <c r="J84" s="59">
        <f t="shared" si="17"/>
        <v>74.543666666666667</v>
      </c>
    </row>
    <row r="85" spans="1:10" s="51" customFormat="1" ht="12.75" customHeight="1" x14ac:dyDescent="0.25">
      <c r="A85" s="155" t="s">
        <v>126</v>
      </c>
      <c r="B85" s="156"/>
      <c r="C85" s="157" t="s">
        <v>127</v>
      </c>
      <c r="D85" s="147">
        <v>0</v>
      </c>
      <c r="E85" s="114">
        <v>0</v>
      </c>
      <c r="F85" s="108">
        <v>0</v>
      </c>
      <c r="G85" s="108">
        <v>0</v>
      </c>
      <c r="H85" s="108">
        <v>0</v>
      </c>
      <c r="I85" s="148">
        <f>SUM(E85:H85)</f>
        <v>0</v>
      </c>
      <c r="J85" s="59" t="str">
        <f t="shared" ref="J85:J87" si="19">IFERROR(I85/D85*100,"0")</f>
        <v>0</v>
      </c>
    </row>
    <row r="86" spans="1:10" s="51" customFormat="1" ht="12.75" customHeight="1" x14ac:dyDescent="0.25">
      <c r="A86" s="155" t="s">
        <v>128</v>
      </c>
      <c r="B86" s="156"/>
      <c r="C86" s="158" t="s">
        <v>129</v>
      </c>
      <c r="D86" s="147">
        <v>-3000</v>
      </c>
      <c r="E86" s="114">
        <v>0</v>
      </c>
      <c r="F86" s="108">
        <v>0</v>
      </c>
      <c r="G86" s="108">
        <v>0</v>
      </c>
      <c r="H86" s="108">
        <v>-2236.31</v>
      </c>
      <c r="I86" s="148">
        <f>SUM(E86:H86)</f>
        <v>-2236.31</v>
      </c>
      <c r="J86" s="59">
        <f t="shared" si="19"/>
        <v>74.543666666666667</v>
      </c>
    </row>
    <row r="87" spans="1:10" s="51" customFormat="1" ht="12.75" customHeight="1" x14ac:dyDescent="0.25">
      <c r="A87" s="155" t="s">
        <v>130</v>
      </c>
      <c r="B87" s="156"/>
      <c r="C87" s="157" t="s">
        <v>131</v>
      </c>
      <c r="D87" s="147">
        <v>0</v>
      </c>
      <c r="E87" s="114">
        <v>0</v>
      </c>
      <c r="F87" s="108">
        <v>0</v>
      </c>
      <c r="G87" s="108">
        <v>0</v>
      </c>
      <c r="H87" s="108">
        <v>0</v>
      </c>
      <c r="I87" s="148">
        <f>SUM(E87:H87)</f>
        <v>0</v>
      </c>
      <c r="J87" s="59" t="str">
        <f t="shared" si="19"/>
        <v>0</v>
      </c>
    </row>
    <row r="88" spans="1:10" s="51" customFormat="1" ht="12.75" customHeight="1" x14ac:dyDescent="0.25">
      <c r="A88" s="45">
        <v>11</v>
      </c>
      <c r="B88" s="442" t="s">
        <v>132</v>
      </c>
      <c r="C88" s="446"/>
      <c r="D88" s="141">
        <f t="shared" ref="D88:H88" si="20">SUM(D89:D93)</f>
        <v>-101737.78333333333</v>
      </c>
      <c r="E88" s="142">
        <f t="shared" si="20"/>
        <v>0</v>
      </c>
      <c r="F88" s="143">
        <f t="shared" si="20"/>
        <v>0</v>
      </c>
      <c r="G88" s="143">
        <f t="shared" si="20"/>
        <v>0</v>
      </c>
      <c r="H88" s="143">
        <f t="shared" si="20"/>
        <v>-40737.83</v>
      </c>
      <c r="I88" s="144">
        <f>SUM(I89:I93)</f>
        <v>-40737.83</v>
      </c>
      <c r="J88" s="59">
        <f>I88/D88*100</f>
        <v>40.041987023175764</v>
      </c>
    </row>
    <row r="89" spans="1:10" s="51" customFormat="1" ht="27" customHeight="1" x14ac:dyDescent="0.25">
      <c r="A89" s="159" t="s">
        <v>133</v>
      </c>
      <c r="B89" s="145"/>
      <c r="C89" s="146" t="s">
        <v>134</v>
      </c>
      <c r="D89" s="147">
        <v>-45000</v>
      </c>
      <c r="E89" s="114">
        <v>0</v>
      </c>
      <c r="F89" s="108">
        <v>0</v>
      </c>
      <c r="G89" s="108">
        <v>0</v>
      </c>
      <c r="H89" s="108">
        <v>-20523.82</v>
      </c>
      <c r="I89" s="148">
        <f>SUM(E89:H89)</f>
        <v>-20523.82</v>
      </c>
      <c r="J89" s="115">
        <f>I89/D89*100</f>
        <v>45.608488888888886</v>
      </c>
    </row>
    <row r="90" spans="1:10" s="51" customFormat="1" ht="12.75" customHeight="1" x14ac:dyDescent="0.25">
      <c r="A90" s="159" t="s">
        <v>135</v>
      </c>
      <c r="B90" s="145"/>
      <c r="C90" s="146" t="s">
        <v>136</v>
      </c>
      <c r="D90" s="147">
        <v>-10400</v>
      </c>
      <c r="E90" s="114">
        <v>0</v>
      </c>
      <c r="F90" s="108">
        <v>0</v>
      </c>
      <c r="G90" s="108">
        <v>0</v>
      </c>
      <c r="H90" s="108">
        <v>-10000</v>
      </c>
      <c r="I90" s="148">
        <f>SUM(E90:H90)</f>
        <v>-10000</v>
      </c>
      <c r="J90" s="59">
        <f>I90/D90*100</f>
        <v>96.15384615384616</v>
      </c>
    </row>
    <row r="91" spans="1:10" s="51" customFormat="1" ht="12.75" customHeight="1" x14ac:dyDescent="0.25">
      <c r="A91" s="159" t="s">
        <v>137</v>
      </c>
      <c r="B91" s="145"/>
      <c r="C91" s="146" t="s">
        <v>138</v>
      </c>
      <c r="D91" s="147">
        <v>0</v>
      </c>
      <c r="E91" s="114">
        <v>0</v>
      </c>
      <c r="F91" s="108">
        <v>0</v>
      </c>
      <c r="G91" s="108">
        <v>0</v>
      </c>
      <c r="H91" s="108">
        <v>0</v>
      </c>
      <c r="I91" s="148">
        <f>SUM(E91:H91)</f>
        <v>0</v>
      </c>
      <c r="J91" s="59" t="str">
        <f>IFERROR(I91/D91*100,"0")</f>
        <v>0</v>
      </c>
    </row>
    <row r="92" spans="1:10" s="51" customFormat="1" ht="12.75" customHeight="1" x14ac:dyDescent="0.25">
      <c r="A92" s="159" t="s">
        <v>139</v>
      </c>
      <c r="B92" s="145"/>
      <c r="C92" s="146" t="s">
        <v>140</v>
      </c>
      <c r="D92" s="147">
        <v>0</v>
      </c>
      <c r="E92" s="114">
        <v>0</v>
      </c>
      <c r="F92" s="108">
        <v>0</v>
      </c>
      <c r="G92" s="108">
        <v>0</v>
      </c>
      <c r="H92" s="108">
        <v>0</v>
      </c>
      <c r="I92" s="148">
        <f>SUM(E92:H92)</f>
        <v>0</v>
      </c>
      <c r="J92" s="59" t="str">
        <f>IFERROR(I92/D92*100,"0")</f>
        <v>0</v>
      </c>
    </row>
    <row r="93" spans="1:10" s="51" customFormat="1" ht="25.5" x14ac:dyDescent="0.25">
      <c r="A93" s="159" t="s">
        <v>141</v>
      </c>
      <c r="B93" s="145"/>
      <c r="C93" s="146" t="s">
        <v>142</v>
      </c>
      <c r="D93" s="147">
        <v>-46337.783333333333</v>
      </c>
      <c r="E93" s="114">
        <v>0</v>
      </c>
      <c r="F93" s="108">
        <v>0</v>
      </c>
      <c r="G93" s="108">
        <v>0</v>
      </c>
      <c r="H93" s="108">
        <v>-10214.01</v>
      </c>
      <c r="I93" s="148">
        <f>SUM(E93:H93)</f>
        <v>-10214.01</v>
      </c>
      <c r="J93" s="115">
        <f>IFERROR(I93/D93*100,"0")</f>
        <v>22.042508866954147</v>
      </c>
    </row>
    <row r="94" spans="1:10" s="51" customFormat="1" ht="3.4" customHeight="1" x14ac:dyDescent="0.25">
      <c r="A94" s="160"/>
      <c r="B94" s="140"/>
      <c r="C94" s="140"/>
      <c r="D94" s="120"/>
      <c r="E94" s="161"/>
      <c r="F94" s="161"/>
      <c r="G94" s="161"/>
      <c r="H94" s="161"/>
      <c r="I94" s="144"/>
      <c r="J94" s="78"/>
    </row>
    <row r="95" spans="1:10" s="51" customFormat="1" ht="18" customHeight="1" x14ac:dyDescent="0.25">
      <c r="A95" s="45">
        <v>12</v>
      </c>
      <c r="B95" s="162" t="s">
        <v>143</v>
      </c>
      <c r="C95" s="162"/>
      <c r="D95" s="141">
        <f>D96+D101+D106+D111+D115+D125</f>
        <v>-65300</v>
      </c>
      <c r="E95" s="163">
        <f>E96+E101+E106+E111+E115+E125</f>
        <v>0</v>
      </c>
      <c r="F95" s="143">
        <f>F96+F101+F106+F111+F115+F125</f>
        <v>0</v>
      </c>
      <c r="G95" s="163">
        <f>G96+G101+G106+G111+G115+G125</f>
        <v>0</v>
      </c>
      <c r="H95" s="164">
        <f>H96+H101+H106+H111+H115+H125</f>
        <v>-49230.68</v>
      </c>
      <c r="I95" s="144">
        <f>I96+I101+I106+I111+I125+I115</f>
        <v>-49230.68</v>
      </c>
      <c r="J95" s="59">
        <f>I95/D95*100</f>
        <v>75.391546707503835</v>
      </c>
    </row>
    <row r="96" spans="1:10" s="51" customFormat="1" ht="12.75" customHeight="1" x14ac:dyDescent="0.25">
      <c r="A96" s="45" t="s">
        <v>144</v>
      </c>
      <c r="B96" s="442" t="s">
        <v>145</v>
      </c>
      <c r="C96" s="443"/>
      <c r="D96" s="141">
        <f t="shared" ref="D96:I96" si="21">SUM(D97:D100)</f>
        <v>-29500</v>
      </c>
      <c r="E96" s="163">
        <f t="shared" si="21"/>
        <v>0</v>
      </c>
      <c r="F96" s="163">
        <f t="shared" si="21"/>
        <v>0</v>
      </c>
      <c r="G96" s="163">
        <f t="shared" si="21"/>
        <v>0</v>
      </c>
      <c r="H96" s="163">
        <f t="shared" si="21"/>
        <v>-26908.2</v>
      </c>
      <c r="I96" s="144">
        <f t="shared" si="21"/>
        <v>-26908.2</v>
      </c>
      <c r="J96" s="59">
        <f>I96/D96*100</f>
        <v>91.214237288135593</v>
      </c>
    </row>
    <row r="97" spans="1:10" s="51" customFormat="1" ht="12.75" customHeight="1" x14ac:dyDescent="0.25">
      <c r="A97" s="135" t="s">
        <v>146</v>
      </c>
      <c r="B97" s="165"/>
      <c r="C97" s="157" t="s">
        <v>147</v>
      </c>
      <c r="D97" s="147">
        <v>0</v>
      </c>
      <c r="E97" s="114">
        <v>0</v>
      </c>
      <c r="F97" s="108">
        <v>0</v>
      </c>
      <c r="G97" s="108">
        <v>0</v>
      </c>
      <c r="H97" s="108">
        <v>0</v>
      </c>
      <c r="I97" s="148">
        <f>SUM(E97:H97)</f>
        <v>0</v>
      </c>
      <c r="J97" s="59" t="str">
        <f>IFERROR(I97/D97*100,"0")</f>
        <v>0</v>
      </c>
    </row>
    <row r="98" spans="1:10" s="51" customFormat="1" ht="12.75" customHeight="1" x14ac:dyDescent="0.25">
      <c r="A98" s="135" t="s">
        <v>148</v>
      </c>
      <c r="B98" s="165"/>
      <c r="C98" s="157" t="s">
        <v>149</v>
      </c>
      <c r="D98" s="147">
        <v>0</v>
      </c>
      <c r="E98" s="114">
        <v>0</v>
      </c>
      <c r="F98" s="108">
        <v>0</v>
      </c>
      <c r="G98" s="108">
        <v>0</v>
      </c>
      <c r="H98" s="108">
        <v>0</v>
      </c>
      <c r="I98" s="148">
        <f>SUM(E98:H98)</f>
        <v>0</v>
      </c>
      <c r="J98" s="59" t="str">
        <f>IFERROR(I98/D98*100,"0")</f>
        <v>0</v>
      </c>
    </row>
    <row r="99" spans="1:10" s="51" customFormat="1" ht="12.75" customHeight="1" x14ac:dyDescent="0.25">
      <c r="A99" s="135" t="s">
        <v>150</v>
      </c>
      <c r="B99" s="165"/>
      <c r="C99" s="157" t="s">
        <v>151</v>
      </c>
      <c r="D99" s="147">
        <v>-29500</v>
      </c>
      <c r="E99" s="114">
        <v>0</v>
      </c>
      <c r="F99" s="108">
        <v>0</v>
      </c>
      <c r="G99" s="108">
        <v>0</v>
      </c>
      <c r="H99" s="108">
        <v>-26908.2</v>
      </c>
      <c r="I99" s="148">
        <f>SUM(E99:H99)</f>
        <v>-26908.2</v>
      </c>
      <c r="J99" s="59">
        <f>I99/D99*100</f>
        <v>91.214237288135593</v>
      </c>
    </row>
    <row r="100" spans="1:10" s="51" customFormat="1" ht="12.75" customHeight="1" x14ac:dyDescent="0.25">
      <c r="A100" s="135" t="s">
        <v>152</v>
      </c>
      <c r="B100" s="165"/>
      <c r="C100" s="157" t="s">
        <v>131</v>
      </c>
      <c r="D100" s="113">
        <v>0</v>
      </c>
      <c r="E100" s="114">
        <v>0</v>
      </c>
      <c r="F100" s="108">
        <v>0</v>
      </c>
      <c r="G100" s="108">
        <v>0</v>
      </c>
      <c r="H100" s="108">
        <v>0</v>
      </c>
      <c r="I100" s="148">
        <f>SUM(E100:H100)</f>
        <v>0</v>
      </c>
      <c r="J100" s="59" t="str">
        <f>IFERROR(I100/D100*100,"0")</f>
        <v>0</v>
      </c>
    </row>
    <row r="101" spans="1:10" s="51" customFormat="1" ht="12.75" customHeight="1" x14ac:dyDescent="0.25">
      <c r="A101" s="166" t="s">
        <v>153</v>
      </c>
      <c r="B101" s="442" t="s">
        <v>154</v>
      </c>
      <c r="C101" s="443"/>
      <c r="D101" s="141">
        <f t="shared" ref="D101:I101" si="22">SUM(D102:D105)</f>
        <v>-10000</v>
      </c>
      <c r="E101" s="143">
        <f t="shared" si="22"/>
        <v>0</v>
      </c>
      <c r="F101" s="143">
        <f t="shared" si="22"/>
        <v>0</v>
      </c>
      <c r="G101" s="143">
        <f t="shared" si="22"/>
        <v>0</v>
      </c>
      <c r="H101" s="143">
        <f t="shared" si="22"/>
        <v>0</v>
      </c>
      <c r="I101" s="144">
        <f t="shared" si="22"/>
        <v>0</v>
      </c>
      <c r="J101" s="59">
        <f>I101/D101*100</f>
        <v>0</v>
      </c>
    </row>
    <row r="102" spans="1:10" s="51" customFormat="1" ht="12.75" customHeight="1" x14ac:dyDescent="0.25">
      <c r="A102" s="155" t="s">
        <v>155</v>
      </c>
      <c r="B102" s="167"/>
      <c r="C102" s="157" t="s">
        <v>156</v>
      </c>
      <c r="D102" s="147">
        <v>0</v>
      </c>
      <c r="E102" s="114">
        <v>0</v>
      </c>
      <c r="F102" s="108">
        <v>0</v>
      </c>
      <c r="G102" s="108">
        <v>0</v>
      </c>
      <c r="H102" s="108">
        <v>0</v>
      </c>
      <c r="I102" s="148">
        <f>SUM(E102:H102)</f>
        <v>0</v>
      </c>
      <c r="J102" s="59" t="str">
        <f>IFERROR(I102/D102*100,"0")</f>
        <v>0</v>
      </c>
    </row>
    <row r="103" spans="1:10" s="51" customFormat="1" ht="12.75" customHeight="1" x14ac:dyDescent="0.25">
      <c r="A103" s="155" t="s">
        <v>157</v>
      </c>
      <c r="B103" s="167"/>
      <c r="C103" s="157" t="s">
        <v>158</v>
      </c>
      <c r="D103" s="147">
        <v>-10000</v>
      </c>
      <c r="E103" s="114">
        <v>0</v>
      </c>
      <c r="F103" s="108">
        <v>0</v>
      </c>
      <c r="G103" s="108">
        <v>0</v>
      </c>
      <c r="H103" s="108">
        <v>0</v>
      </c>
      <c r="I103" s="148">
        <f>SUM(E103:H103)</f>
        <v>0</v>
      </c>
      <c r="J103" s="115">
        <f>IFERROR(I103/D103*100,"0")</f>
        <v>0</v>
      </c>
    </row>
    <row r="104" spans="1:10" s="51" customFormat="1" x14ac:dyDescent="0.25">
      <c r="A104" s="155" t="s">
        <v>159</v>
      </c>
      <c r="B104" s="168"/>
      <c r="C104" s="157" t="s">
        <v>160</v>
      </c>
      <c r="D104" s="147">
        <v>0</v>
      </c>
      <c r="E104" s="114">
        <v>0</v>
      </c>
      <c r="F104" s="108">
        <v>0</v>
      </c>
      <c r="G104" s="108">
        <v>0</v>
      </c>
      <c r="H104" s="108">
        <v>0</v>
      </c>
      <c r="I104" s="148">
        <f>SUM(E104:H104)</f>
        <v>0</v>
      </c>
      <c r="J104" s="59" t="str">
        <f>IFERROR(I104/D104*100,"0")</f>
        <v>0</v>
      </c>
    </row>
    <row r="105" spans="1:10" s="51" customFormat="1" ht="12.75" customHeight="1" x14ac:dyDescent="0.25">
      <c r="A105" s="155" t="s">
        <v>161</v>
      </c>
      <c r="B105" s="167"/>
      <c r="C105" s="157" t="s">
        <v>131</v>
      </c>
      <c r="D105" s="147">
        <v>0</v>
      </c>
      <c r="E105" s="114">
        <v>0</v>
      </c>
      <c r="F105" s="108">
        <v>0</v>
      </c>
      <c r="G105" s="108">
        <v>0</v>
      </c>
      <c r="H105" s="108">
        <v>0</v>
      </c>
      <c r="I105" s="148">
        <f>SUM(E105:H105)</f>
        <v>0</v>
      </c>
      <c r="J105" s="59" t="str">
        <f>IFERROR(I105/D105*100,"0")</f>
        <v>0</v>
      </c>
    </row>
    <row r="106" spans="1:10" s="51" customFormat="1" ht="12.75" customHeight="1" x14ac:dyDescent="0.25">
      <c r="A106" s="166" t="s">
        <v>162</v>
      </c>
      <c r="B106" s="444" t="s">
        <v>163</v>
      </c>
      <c r="C106" s="445"/>
      <c r="D106" s="141">
        <f>SUM(D107:D114)</f>
        <v>-6000</v>
      </c>
      <c r="E106" s="143">
        <f>SUM(E107:E114)</f>
        <v>0</v>
      </c>
      <c r="F106" s="143">
        <f>SUM(F107:F114)</f>
        <v>0</v>
      </c>
      <c r="G106" s="143">
        <f>SUM(G107:G110)</f>
        <v>0</v>
      </c>
      <c r="H106" s="143">
        <f t="shared" ref="H106" si="23">SUM(H107:H109)</f>
        <v>-5927.87</v>
      </c>
      <c r="I106" s="144">
        <f>SUM(I107:I110)</f>
        <v>-5927.87</v>
      </c>
      <c r="J106" s="59">
        <f>I106/D106*100</f>
        <v>98.79783333333333</v>
      </c>
    </row>
    <row r="107" spans="1:10" s="51" customFormat="1" ht="12.75" customHeight="1" x14ac:dyDescent="0.25">
      <c r="A107" s="155" t="s">
        <v>164</v>
      </c>
      <c r="B107" s="156"/>
      <c r="C107" s="157" t="s">
        <v>165</v>
      </c>
      <c r="D107" s="147">
        <v>0</v>
      </c>
      <c r="E107" s="114">
        <v>0</v>
      </c>
      <c r="F107" s="108">
        <v>0</v>
      </c>
      <c r="G107" s="108">
        <v>0</v>
      </c>
      <c r="H107" s="108">
        <v>0</v>
      </c>
      <c r="I107" s="148">
        <f>SUM(E107:H107)</f>
        <v>0</v>
      </c>
      <c r="J107" s="59" t="str">
        <f>IFERROR(I107/D107*100,"0")</f>
        <v>0</v>
      </c>
    </row>
    <row r="108" spans="1:10" s="51" customFormat="1" x14ac:dyDescent="0.25">
      <c r="A108" s="155" t="s">
        <v>166</v>
      </c>
      <c r="B108" s="156"/>
      <c r="C108" s="157" t="s">
        <v>167</v>
      </c>
      <c r="D108" s="147">
        <v>-6000</v>
      </c>
      <c r="E108" s="114">
        <v>0</v>
      </c>
      <c r="F108" s="108">
        <v>0</v>
      </c>
      <c r="G108" s="108">
        <v>0</v>
      </c>
      <c r="H108" s="108">
        <v>-5927.87</v>
      </c>
      <c r="I108" s="148">
        <f>SUM(E108:H108)</f>
        <v>-5927.87</v>
      </c>
      <c r="J108" s="59">
        <f>I108/D108*100</f>
        <v>98.79783333333333</v>
      </c>
    </row>
    <row r="109" spans="1:10" s="51" customFormat="1" ht="12.75" customHeight="1" x14ac:dyDescent="0.25">
      <c r="A109" s="155" t="s">
        <v>168</v>
      </c>
      <c r="B109" s="156"/>
      <c r="C109" s="157" t="s">
        <v>169</v>
      </c>
      <c r="D109" s="147">
        <v>0</v>
      </c>
      <c r="E109" s="114">
        <v>0</v>
      </c>
      <c r="F109" s="108">
        <v>0</v>
      </c>
      <c r="G109" s="108">
        <v>0</v>
      </c>
      <c r="H109" s="108">
        <v>0</v>
      </c>
      <c r="I109" s="148">
        <f>SUM(E109:H109)</f>
        <v>0</v>
      </c>
      <c r="J109" s="59" t="str">
        <f>IFERROR(I109/D109*100,"0")</f>
        <v>0</v>
      </c>
    </row>
    <row r="110" spans="1:10" s="51" customFormat="1" ht="12.75" customHeight="1" x14ac:dyDescent="0.25">
      <c r="A110" s="155" t="s">
        <v>170</v>
      </c>
      <c r="B110" s="156"/>
      <c r="C110" s="158" t="s">
        <v>171</v>
      </c>
      <c r="D110" s="147">
        <v>0</v>
      </c>
      <c r="E110" s="114">
        <v>0</v>
      </c>
      <c r="F110" s="108">
        <v>0</v>
      </c>
      <c r="G110" s="108">
        <v>0</v>
      </c>
      <c r="H110" s="108">
        <v>0</v>
      </c>
      <c r="I110" s="148">
        <f>SUM(E110:H110)</f>
        <v>0</v>
      </c>
      <c r="J110" s="59" t="str">
        <f>IFERROR(I110/D110*100,"0")</f>
        <v>0</v>
      </c>
    </row>
    <row r="111" spans="1:10" s="51" customFormat="1" ht="12.75" customHeight="1" x14ac:dyDescent="0.25">
      <c r="A111" s="45" t="s">
        <v>172</v>
      </c>
      <c r="B111" s="149" t="s">
        <v>173</v>
      </c>
      <c r="C111" s="169"/>
      <c r="D111" s="141">
        <v>0</v>
      </c>
      <c r="E111" s="142">
        <f t="shared" ref="E111:G111" si="24">E112</f>
        <v>0</v>
      </c>
      <c r="F111" s="143">
        <f t="shared" si="24"/>
        <v>0</v>
      </c>
      <c r="G111" s="143">
        <f t="shared" si="24"/>
        <v>0</v>
      </c>
      <c r="H111" s="107">
        <f>H112</f>
        <v>0</v>
      </c>
      <c r="I111" s="144">
        <f>I112</f>
        <v>0</v>
      </c>
      <c r="J111" s="59" t="str">
        <f>IFERROR(I111/D111*100,"0")</f>
        <v>0</v>
      </c>
    </row>
    <row r="112" spans="1:10" s="51" customFormat="1" x14ac:dyDescent="0.25">
      <c r="A112" s="155" t="s">
        <v>174</v>
      </c>
      <c r="B112" s="156"/>
      <c r="C112" s="157" t="s">
        <v>175</v>
      </c>
      <c r="D112" s="147">
        <v>0</v>
      </c>
      <c r="E112" s="114">
        <v>0</v>
      </c>
      <c r="F112" s="108">
        <v>0</v>
      </c>
      <c r="G112" s="108">
        <v>0</v>
      </c>
      <c r="H112" s="108">
        <v>0</v>
      </c>
      <c r="I112" s="148">
        <f>SUM(E112:H112)</f>
        <v>0</v>
      </c>
      <c r="J112" s="59" t="str">
        <f>IFERROR(I112/D112*100,"0")</f>
        <v>0</v>
      </c>
    </row>
    <row r="113" spans="1:10" s="51" customFormat="1" x14ac:dyDescent="0.25">
      <c r="A113" s="155" t="s">
        <v>176</v>
      </c>
      <c r="B113" s="156"/>
      <c r="C113" s="157" t="s">
        <v>177</v>
      </c>
      <c r="D113" s="147">
        <v>0</v>
      </c>
      <c r="E113" s="114">
        <v>0</v>
      </c>
      <c r="F113" s="108">
        <v>0</v>
      </c>
      <c r="G113" s="108">
        <v>0</v>
      </c>
      <c r="H113" s="108">
        <v>0</v>
      </c>
      <c r="I113" s="148">
        <f>SUM(E113:H113)</f>
        <v>0</v>
      </c>
      <c r="J113" s="59" t="str">
        <f t="shared" ref="J113:J114" si="25">IFERROR(I113/D113*100,"0")</f>
        <v>0</v>
      </c>
    </row>
    <row r="114" spans="1:10" s="51" customFormat="1" x14ac:dyDescent="0.25">
      <c r="A114" s="155" t="s">
        <v>178</v>
      </c>
      <c r="B114" s="156"/>
      <c r="C114" s="157" t="s">
        <v>131</v>
      </c>
      <c r="D114" s="147"/>
      <c r="E114" s="114">
        <v>0</v>
      </c>
      <c r="F114" s="108">
        <v>0</v>
      </c>
      <c r="G114" s="108">
        <v>0</v>
      </c>
      <c r="H114" s="108">
        <v>0</v>
      </c>
      <c r="I114" s="148">
        <f>SUM(E114:H114)</f>
        <v>0</v>
      </c>
      <c r="J114" s="59" t="str">
        <f t="shared" si="25"/>
        <v>0</v>
      </c>
    </row>
    <row r="115" spans="1:10" s="51" customFormat="1" ht="12.75" customHeight="1" x14ac:dyDescent="0.25">
      <c r="A115" s="166" t="s">
        <v>179</v>
      </c>
      <c r="B115" s="444" t="s">
        <v>180</v>
      </c>
      <c r="C115" s="445"/>
      <c r="D115" s="141">
        <f>SUM(D116:D124)</f>
        <v>-19800</v>
      </c>
      <c r="E115" s="163">
        <f>SUM(E116:E124)</f>
        <v>0</v>
      </c>
      <c r="F115" s="163">
        <f t="shared" ref="F115:H115" si="26">SUM(F116:F124)</f>
        <v>0</v>
      </c>
      <c r="G115" s="163">
        <f t="shared" si="26"/>
        <v>0</v>
      </c>
      <c r="H115" s="163">
        <f t="shared" si="26"/>
        <v>-16394.61</v>
      </c>
      <c r="I115" s="144">
        <f>SUM(I116:I124)</f>
        <v>-16394.61</v>
      </c>
      <c r="J115" s="59">
        <f>I115/D115*100</f>
        <v>82.801060606060602</v>
      </c>
    </row>
    <row r="116" spans="1:10" s="51" customFormat="1" ht="12.75" customHeight="1" x14ac:dyDescent="0.25">
      <c r="A116" s="155" t="s">
        <v>181</v>
      </c>
      <c r="B116" s="156"/>
      <c r="C116" s="157" t="s">
        <v>182</v>
      </c>
      <c r="D116" s="147">
        <v>-10000</v>
      </c>
      <c r="E116" s="114">
        <v>0</v>
      </c>
      <c r="F116" s="108">
        <v>0</v>
      </c>
      <c r="G116" s="108">
        <v>0</v>
      </c>
      <c r="H116" s="108">
        <v>-7188</v>
      </c>
      <c r="I116" s="148">
        <f t="shared" ref="I116:I124" si="27">SUM(E116:H116)</f>
        <v>-7188</v>
      </c>
      <c r="J116" s="59">
        <f>I116/D116*100</f>
        <v>71.88</v>
      </c>
    </row>
    <row r="117" spans="1:10" s="51" customFormat="1" ht="12.75" customHeight="1" x14ac:dyDescent="0.25">
      <c r="A117" s="155" t="s">
        <v>183</v>
      </c>
      <c r="B117" s="156"/>
      <c r="C117" s="157" t="s">
        <v>184</v>
      </c>
      <c r="D117" s="147">
        <v>0</v>
      </c>
      <c r="E117" s="114">
        <v>0</v>
      </c>
      <c r="F117" s="108">
        <v>0</v>
      </c>
      <c r="G117" s="108">
        <v>0</v>
      </c>
      <c r="H117" s="108">
        <v>-1090</v>
      </c>
      <c r="I117" s="148">
        <f t="shared" si="27"/>
        <v>-1090</v>
      </c>
      <c r="J117" s="59" t="str">
        <f>IFERROR(I117/D117*100,"0")</f>
        <v>0</v>
      </c>
    </row>
    <row r="118" spans="1:10" s="51" customFormat="1" ht="12.75" customHeight="1" x14ac:dyDescent="0.25">
      <c r="A118" s="170" t="s">
        <v>185</v>
      </c>
      <c r="B118" s="171"/>
      <c r="C118" s="158" t="s">
        <v>186</v>
      </c>
      <c r="D118" s="147">
        <v>0</v>
      </c>
      <c r="E118" s="114">
        <v>0</v>
      </c>
      <c r="F118" s="108">
        <v>0</v>
      </c>
      <c r="G118" s="108">
        <v>0</v>
      </c>
      <c r="H118" s="108">
        <v>-816.83</v>
      </c>
      <c r="I118" s="148">
        <f t="shared" si="27"/>
        <v>-816.83</v>
      </c>
      <c r="J118" s="59" t="str">
        <f>IFERROR(I118/D118*100,"0")</f>
        <v>0</v>
      </c>
    </row>
    <row r="119" spans="1:10" s="51" customFormat="1" ht="12.75" customHeight="1" x14ac:dyDescent="0.25">
      <c r="A119" s="170" t="s">
        <v>187</v>
      </c>
      <c r="B119" s="171"/>
      <c r="C119" s="158" t="s">
        <v>188</v>
      </c>
      <c r="D119" s="147">
        <v>0</v>
      </c>
      <c r="E119" s="114">
        <v>0</v>
      </c>
      <c r="F119" s="108">
        <v>0</v>
      </c>
      <c r="G119" s="108">
        <v>0</v>
      </c>
      <c r="H119" s="108">
        <v>0</v>
      </c>
      <c r="I119" s="148">
        <f t="shared" si="27"/>
        <v>0</v>
      </c>
      <c r="J119" s="59" t="str">
        <f t="shared" ref="J119:J124" si="28">IFERROR(I119/D119*100,"0")</f>
        <v>0</v>
      </c>
    </row>
    <row r="120" spans="1:10" s="51" customFormat="1" ht="12.75" customHeight="1" x14ac:dyDescent="0.25">
      <c r="A120" s="155" t="s">
        <v>189</v>
      </c>
      <c r="B120" s="156"/>
      <c r="C120" s="157" t="s">
        <v>190</v>
      </c>
      <c r="D120" s="147">
        <v>0</v>
      </c>
      <c r="E120" s="114">
        <v>0</v>
      </c>
      <c r="F120" s="108">
        <v>0</v>
      </c>
      <c r="G120" s="108">
        <v>0</v>
      </c>
      <c r="H120" s="108">
        <v>0</v>
      </c>
      <c r="I120" s="148">
        <f t="shared" si="27"/>
        <v>0</v>
      </c>
      <c r="J120" s="59" t="str">
        <f t="shared" si="28"/>
        <v>0</v>
      </c>
    </row>
    <row r="121" spans="1:10" s="51" customFormat="1" ht="12.75" customHeight="1" x14ac:dyDescent="0.25">
      <c r="A121" s="155" t="s">
        <v>191</v>
      </c>
      <c r="B121" s="156"/>
      <c r="C121" s="157" t="s">
        <v>192</v>
      </c>
      <c r="D121" s="147">
        <v>0</v>
      </c>
      <c r="E121" s="114">
        <v>0</v>
      </c>
      <c r="F121" s="108">
        <v>0</v>
      </c>
      <c r="G121" s="108">
        <v>0</v>
      </c>
      <c r="H121" s="108">
        <v>0</v>
      </c>
      <c r="I121" s="148">
        <f t="shared" si="27"/>
        <v>0</v>
      </c>
      <c r="J121" s="59" t="str">
        <f t="shared" si="28"/>
        <v>0</v>
      </c>
    </row>
    <row r="122" spans="1:10" s="51" customFormat="1" ht="12.75" customHeight="1" x14ac:dyDescent="0.25">
      <c r="A122" s="155" t="s">
        <v>193</v>
      </c>
      <c r="B122" s="156"/>
      <c r="C122" s="157" t="s">
        <v>194</v>
      </c>
      <c r="D122" s="147">
        <v>-9800</v>
      </c>
      <c r="E122" s="114">
        <v>0</v>
      </c>
      <c r="F122" s="108">
        <v>0</v>
      </c>
      <c r="G122" s="108">
        <v>0</v>
      </c>
      <c r="H122" s="108">
        <v>-7299.78</v>
      </c>
      <c r="I122" s="148">
        <f t="shared" si="27"/>
        <v>-7299.78</v>
      </c>
      <c r="J122" s="59">
        <f t="shared" si="28"/>
        <v>74.487551020408162</v>
      </c>
    </row>
    <row r="123" spans="1:10" s="51" customFormat="1" ht="12.75" customHeight="1" x14ac:dyDescent="0.25">
      <c r="A123" s="155" t="s">
        <v>195</v>
      </c>
      <c r="B123" s="156"/>
      <c r="C123" s="157" t="s">
        <v>196</v>
      </c>
      <c r="D123" s="147">
        <v>0</v>
      </c>
      <c r="E123" s="114">
        <v>0</v>
      </c>
      <c r="F123" s="108">
        <v>0</v>
      </c>
      <c r="G123" s="108">
        <v>0</v>
      </c>
      <c r="H123" s="108">
        <v>0</v>
      </c>
      <c r="I123" s="148">
        <f t="shared" si="27"/>
        <v>0</v>
      </c>
      <c r="J123" s="59" t="str">
        <f t="shared" si="28"/>
        <v>0</v>
      </c>
    </row>
    <row r="124" spans="1:10" s="51" customFormat="1" ht="12.75" customHeight="1" x14ac:dyDescent="0.25">
      <c r="A124" s="155" t="s">
        <v>197</v>
      </c>
      <c r="B124" s="156"/>
      <c r="C124" s="157" t="s">
        <v>198</v>
      </c>
      <c r="D124" s="147">
        <v>0</v>
      </c>
      <c r="E124" s="114">
        <v>0</v>
      </c>
      <c r="F124" s="108">
        <v>0</v>
      </c>
      <c r="G124" s="108">
        <v>0</v>
      </c>
      <c r="H124" s="108">
        <v>0</v>
      </c>
      <c r="I124" s="148">
        <f t="shared" si="27"/>
        <v>0</v>
      </c>
      <c r="J124" s="59" t="str">
        <f t="shared" si="28"/>
        <v>0</v>
      </c>
    </row>
    <row r="125" spans="1:10" s="51" customFormat="1" x14ac:dyDescent="0.25">
      <c r="A125" s="166" t="s">
        <v>199</v>
      </c>
      <c r="B125" s="444" t="s">
        <v>200</v>
      </c>
      <c r="C125" s="445"/>
      <c r="D125" s="141">
        <f>SUM(D126:D127)</f>
        <v>0</v>
      </c>
      <c r="E125" s="163">
        <f>SUM(E126:E127)</f>
        <v>0</v>
      </c>
      <c r="F125" s="163">
        <f t="shared" ref="F125:H125" si="29">SUM(F126:F127)</f>
        <v>0</v>
      </c>
      <c r="G125" s="163">
        <f t="shared" si="29"/>
        <v>0</v>
      </c>
      <c r="H125" s="163">
        <f t="shared" si="29"/>
        <v>0</v>
      </c>
      <c r="I125" s="144">
        <f>SUM(I126:I127)</f>
        <v>0</v>
      </c>
      <c r="J125" s="59" t="str">
        <f>IFERROR(I125/D125*100,"0")</f>
        <v>0</v>
      </c>
    </row>
    <row r="126" spans="1:10" s="51" customFormat="1" x14ac:dyDescent="0.25">
      <c r="A126" s="155" t="s">
        <v>201</v>
      </c>
      <c r="B126" s="156"/>
      <c r="C126" s="157" t="s">
        <v>202</v>
      </c>
      <c r="D126" s="147">
        <v>0</v>
      </c>
      <c r="E126" s="114">
        <v>0</v>
      </c>
      <c r="F126" s="108">
        <v>0</v>
      </c>
      <c r="G126" s="108">
        <v>0</v>
      </c>
      <c r="H126" s="108">
        <v>0</v>
      </c>
      <c r="I126" s="148">
        <f>SUM(E126:H126)</f>
        <v>0</v>
      </c>
      <c r="J126" s="59" t="str">
        <f>IFERROR(I126/D126*100,"0")</f>
        <v>0</v>
      </c>
    </row>
    <row r="127" spans="1:10" s="51" customFormat="1" x14ac:dyDescent="0.25">
      <c r="A127" s="155" t="s">
        <v>203</v>
      </c>
      <c r="B127" s="156"/>
      <c r="C127" s="157" t="s">
        <v>131</v>
      </c>
      <c r="D127" s="147"/>
      <c r="E127" s="114">
        <v>0</v>
      </c>
      <c r="F127" s="108">
        <v>0</v>
      </c>
      <c r="G127" s="108">
        <v>0</v>
      </c>
      <c r="H127" s="108">
        <v>0</v>
      </c>
      <c r="I127" s="148">
        <f>SUM(E127:H127)</f>
        <v>0</v>
      </c>
      <c r="J127" s="59" t="str">
        <f>IFERROR(I127/D127*100,"0")</f>
        <v>0</v>
      </c>
    </row>
    <row r="128" spans="1:10" s="51" customFormat="1" ht="2.1" customHeight="1" x14ac:dyDescent="0.25">
      <c r="A128" s="135"/>
      <c r="B128" s="145"/>
      <c r="C128" s="146"/>
      <c r="D128" s="147"/>
      <c r="E128" s="172"/>
      <c r="F128" s="142"/>
      <c r="G128" s="142"/>
      <c r="H128" s="142"/>
      <c r="I128" s="144"/>
      <c r="J128" s="173"/>
    </row>
    <row r="129" spans="1:11" s="51" customFormat="1" ht="18" customHeight="1" x14ac:dyDescent="0.25">
      <c r="A129" s="45">
        <v>12</v>
      </c>
      <c r="B129" s="442" t="s">
        <v>204</v>
      </c>
      <c r="C129" s="443"/>
      <c r="D129" s="141">
        <f t="shared" ref="D129:I129" si="30">D44+D58+D68+D84+D88+D95</f>
        <v>-1677058.0233333334</v>
      </c>
      <c r="E129" s="163">
        <f t="shared" si="30"/>
        <v>0</v>
      </c>
      <c r="F129" s="143">
        <f>F44+F58+F68+F84+F88+F95</f>
        <v>0</v>
      </c>
      <c r="G129" s="143">
        <f>G44+G58+G68+G84+G88+G95</f>
        <v>0</v>
      </c>
      <c r="H129" s="141">
        <f t="shared" si="30"/>
        <v>-1565529.48</v>
      </c>
      <c r="I129" s="163">
        <f t="shared" si="30"/>
        <v>-1565529.48</v>
      </c>
      <c r="J129" s="59">
        <f>I129/D129*100</f>
        <v>93.349750468880117</v>
      </c>
    </row>
    <row r="130" spans="1:11" ht="7.5" customHeight="1" x14ac:dyDescent="0.2">
      <c r="A130" s="174"/>
      <c r="B130" s="9"/>
      <c r="C130" s="9"/>
      <c r="D130" s="175"/>
      <c r="E130" s="175"/>
      <c r="F130" s="175"/>
      <c r="G130" s="142"/>
      <c r="H130" s="142"/>
      <c r="I130" s="142"/>
      <c r="J130" s="176"/>
      <c r="K130" s="6"/>
    </row>
    <row r="131" spans="1:11" s="51" customFormat="1" ht="28.5" customHeight="1" x14ac:dyDescent="0.25">
      <c r="A131" s="152">
        <v>13</v>
      </c>
      <c r="B131" s="177"/>
      <c r="C131" s="178" t="s">
        <v>205</v>
      </c>
      <c r="D131" s="109">
        <v>0</v>
      </c>
      <c r="E131" s="161">
        <f t="shared" ref="E131" si="31">SUM(E132:E135)</f>
        <v>0</v>
      </c>
      <c r="F131" s="179">
        <f>SUM(F132:F135)</f>
        <v>0</v>
      </c>
      <c r="G131" s="179">
        <f>SUM(G132:G135)</f>
        <v>0</v>
      </c>
      <c r="H131" s="179">
        <f>SUM(H132:H135)</f>
        <v>-237445.45</v>
      </c>
      <c r="I131" s="144">
        <f>SUM(I132:I135)</f>
        <v>-237445.45</v>
      </c>
      <c r="J131" s="180" t="str">
        <f>IFERROR(I131/D131*100,"0")</f>
        <v>0</v>
      </c>
    </row>
    <row r="132" spans="1:11" ht="12.75" customHeight="1" x14ac:dyDescent="0.2">
      <c r="A132" s="181" t="s">
        <v>206</v>
      </c>
      <c r="B132" s="182"/>
      <c r="C132" s="64" t="s">
        <v>207</v>
      </c>
      <c r="D132" s="183">
        <v>0</v>
      </c>
      <c r="E132" s="114">
        <v>0</v>
      </c>
      <c r="F132" s="108">
        <v>0</v>
      </c>
      <c r="G132" s="108">
        <v>0</v>
      </c>
      <c r="H132" s="108">
        <v>-47109.84</v>
      </c>
      <c r="I132" s="148">
        <f>SUM(E132:H132)</f>
        <v>-47109.84</v>
      </c>
      <c r="J132" s="180" t="str">
        <f>IFERROR(I132/D132*100,"0")</f>
        <v>0</v>
      </c>
      <c r="K132" s="6"/>
    </row>
    <row r="133" spans="1:11" ht="12.75" customHeight="1" x14ac:dyDescent="0.2">
      <c r="A133" s="181" t="s">
        <v>208</v>
      </c>
      <c r="B133" s="182"/>
      <c r="C133" s="64" t="s">
        <v>209</v>
      </c>
      <c r="D133" s="183">
        <v>0</v>
      </c>
      <c r="E133" s="114">
        <v>0</v>
      </c>
      <c r="F133" s="108">
        <v>0</v>
      </c>
      <c r="G133" s="108">
        <v>0</v>
      </c>
      <c r="H133" s="108">
        <v>1435.11</v>
      </c>
      <c r="I133" s="148">
        <f>SUM(E133:H133)</f>
        <v>1435.11</v>
      </c>
      <c r="J133" s="180" t="str">
        <f>IFERROR(I133/D133*100,"0")</f>
        <v>0</v>
      </c>
      <c r="K133" s="6"/>
    </row>
    <row r="134" spans="1:11" ht="12.75" customHeight="1" x14ac:dyDescent="0.2">
      <c r="A134" s="184" t="s">
        <v>210</v>
      </c>
      <c r="B134" s="139"/>
      <c r="C134" s="64" t="s">
        <v>211</v>
      </c>
      <c r="D134" s="183">
        <v>0</v>
      </c>
      <c r="E134" s="114">
        <v>0</v>
      </c>
      <c r="F134" s="108">
        <v>0</v>
      </c>
      <c r="G134" s="108">
        <v>0</v>
      </c>
      <c r="H134" s="108">
        <v>-156747.78</v>
      </c>
      <c r="I134" s="148">
        <f>SUM(E134:H134)</f>
        <v>-156747.78</v>
      </c>
      <c r="J134" s="180" t="str">
        <f>IFERROR(I134/D134*100,"0")</f>
        <v>0</v>
      </c>
      <c r="K134" s="6"/>
    </row>
    <row r="135" spans="1:11" ht="12.75" customHeight="1" x14ac:dyDescent="0.2">
      <c r="A135" s="184" t="s">
        <v>212</v>
      </c>
      <c r="B135" s="139"/>
      <c r="C135" s="64" t="s">
        <v>213</v>
      </c>
      <c r="D135" s="183">
        <v>0</v>
      </c>
      <c r="E135" s="114">
        <v>0</v>
      </c>
      <c r="F135" s="108">
        <v>0</v>
      </c>
      <c r="G135" s="108">
        <v>0</v>
      </c>
      <c r="H135" s="108">
        <v>-35022.94</v>
      </c>
      <c r="I135" s="148">
        <f>SUM(E135:H135)</f>
        <v>-35022.94</v>
      </c>
      <c r="J135" s="180" t="str">
        <f>IFERROR(I135/D135*100,"0")</f>
        <v>0</v>
      </c>
      <c r="K135" s="6"/>
    </row>
    <row r="136" spans="1:11" ht="8.1" customHeight="1" x14ac:dyDescent="0.2">
      <c r="A136" s="174"/>
      <c r="B136" s="9"/>
      <c r="C136" s="9"/>
      <c r="D136" s="175"/>
      <c r="E136" s="175"/>
      <c r="F136" s="175"/>
      <c r="G136" s="175"/>
      <c r="H136" s="175"/>
      <c r="I136" s="185"/>
      <c r="J136" s="94"/>
      <c r="K136" s="6"/>
    </row>
    <row r="137" spans="1:11" s="51" customFormat="1" ht="18" customHeight="1" x14ac:dyDescent="0.25">
      <c r="A137" s="45">
        <v>14</v>
      </c>
      <c r="B137" s="442" t="s">
        <v>214</v>
      </c>
      <c r="C137" s="446" t="s">
        <v>215</v>
      </c>
      <c r="D137" s="186">
        <f>SUM(D129+D131)</f>
        <v>-1677058.0233333334</v>
      </c>
      <c r="E137" s="187">
        <f t="shared" ref="E137:F137" si="32">SUM(E129+E131)</f>
        <v>0</v>
      </c>
      <c r="F137" s="187">
        <f t="shared" si="32"/>
        <v>0</v>
      </c>
      <c r="G137" s="187">
        <f>SUM(G129+G131)</f>
        <v>0</v>
      </c>
      <c r="H137" s="187">
        <f>SUM(H129+H131)</f>
        <v>-1802974.93</v>
      </c>
      <c r="I137" s="144">
        <f>I129+I131</f>
        <v>-1802974.93</v>
      </c>
      <c r="J137" s="130">
        <f>I137/D137*100</f>
        <v>107.5082021560824</v>
      </c>
    </row>
    <row r="138" spans="1:11" s="192" customFormat="1" x14ac:dyDescent="0.2">
      <c r="A138" s="188"/>
      <c r="B138" s="140"/>
      <c r="C138" s="140"/>
      <c r="D138" s="189"/>
      <c r="E138" s="189"/>
      <c r="F138" s="190"/>
      <c r="G138" s="190"/>
      <c r="H138" s="190"/>
      <c r="I138" s="191"/>
      <c r="J138" s="176"/>
    </row>
    <row r="139" spans="1:11" s="51" customFormat="1" ht="24.95" customHeight="1" x14ac:dyDescent="0.25">
      <c r="A139" s="193">
        <v>15</v>
      </c>
      <c r="B139" s="436" t="s">
        <v>216</v>
      </c>
      <c r="C139" s="437"/>
      <c r="D139" s="194">
        <f t="shared" ref="D139:I139" si="33">D137+D39</f>
        <v>105629.70026666671</v>
      </c>
      <c r="E139" s="161">
        <f t="shared" si="33"/>
        <v>0</v>
      </c>
      <c r="F139" s="179">
        <f t="shared" si="33"/>
        <v>0</v>
      </c>
      <c r="G139" s="179">
        <f>G137+G39</f>
        <v>0</v>
      </c>
      <c r="H139" s="179">
        <f t="shared" si="33"/>
        <v>0</v>
      </c>
      <c r="I139" s="144">
        <f t="shared" si="33"/>
        <v>0</v>
      </c>
      <c r="J139" s="59"/>
    </row>
    <row r="140" spans="1:11" s="192" customFormat="1" ht="23.65" customHeight="1" x14ac:dyDescent="0.2">
      <c r="A140" s="174"/>
      <c r="B140" s="195"/>
      <c r="C140" s="195"/>
      <c r="D140" s="196"/>
      <c r="E140" s="196"/>
      <c r="F140" s="196"/>
      <c r="G140" s="197"/>
      <c r="H140" s="197"/>
      <c r="I140" s="197"/>
      <c r="J140" s="198"/>
      <c r="K140" s="198"/>
    </row>
    <row r="141" spans="1:11" s="51" customFormat="1" ht="16.5" customHeight="1" x14ac:dyDescent="0.2">
      <c r="A141" s="199" t="s">
        <v>217</v>
      </c>
      <c r="B141" s="90"/>
      <c r="C141" s="90"/>
      <c r="D141" s="92"/>
      <c r="E141" s="92"/>
      <c r="F141" s="92"/>
      <c r="G141" s="95"/>
      <c r="H141" s="95"/>
      <c r="I141" s="95"/>
      <c r="J141" s="200"/>
      <c r="K141" s="200"/>
    </row>
    <row r="142" spans="1:11" ht="11.25" customHeight="1" x14ac:dyDescent="0.2">
      <c r="A142" s="201"/>
      <c r="B142" s="97"/>
      <c r="C142" s="97"/>
      <c r="D142" s="98"/>
      <c r="E142" s="98"/>
      <c r="F142" s="98"/>
    </row>
    <row r="143" spans="1:11" ht="27" customHeight="1" x14ac:dyDescent="0.2">
      <c r="A143" s="201"/>
      <c r="B143" s="97"/>
      <c r="C143" s="97"/>
      <c r="D143" s="102" t="s">
        <v>11</v>
      </c>
      <c r="E143" s="202" t="s">
        <v>12</v>
      </c>
      <c r="F143" s="39" t="s">
        <v>13</v>
      </c>
      <c r="G143" s="40" t="s">
        <v>14</v>
      </c>
      <c r="H143" s="203" t="s">
        <v>15</v>
      </c>
      <c r="I143" s="202" t="s">
        <v>16</v>
      </c>
      <c r="J143" s="103" t="s">
        <v>17</v>
      </c>
      <c r="K143" s="204"/>
    </row>
    <row r="144" spans="1:11" ht="3" customHeight="1" x14ac:dyDescent="0.2">
      <c r="A144" s="201"/>
      <c r="B144" s="97"/>
      <c r="C144" s="97"/>
      <c r="D144" s="205"/>
      <c r="E144" s="4"/>
      <c r="F144" s="99"/>
      <c r="G144" s="3"/>
      <c r="H144" s="3"/>
      <c r="I144" s="100"/>
      <c r="J144" s="206"/>
      <c r="K144" s="207"/>
    </row>
    <row r="145" spans="1:11" ht="27.95" customHeight="1" x14ac:dyDescent="0.2">
      <c r="A145" s="45">
        <v>16</v>
      </c>
      <c r="B145" s="438" t="s">
        <v>218</v>
      </c>
      <c r="C145" s="439"/>
      <c r="D145" s="109">
        <f>SUM(D148:D154)</f>
        <v>5000</v>
      </c>
      <c r="E145" s="208">
        <f>SUM(E146:E154)</f>
        <v>0</v>
      </c>
      <c r="F145" s="208">
        <f>SUM(F146:F154)</f>
        <v>0</v>
      </c>
      <c r="G145" s="208">
        <f>SUM(G146:G154)</f>
        <v>0</v>
      </c>
      <c r="H145" s="208">
        <f>SUM(H146:H154)</f>
        <v>2463.3000000000002</v>
      </c>
      <c r="I145" s="209">
        <f t="shared" ref="I145:I154" si="34">SUM(E145:H145)</f>
        <v>2463.3000000000002</v>
      </c>
      <c r="J145" s="210"/>
      <c r="K145" s="211"/>
    </row>
    <row r="146" spans="1:11" ht="12.75" customHeight="1" x14ac:dyDescent="0.2">
      <c r="A146" s="184" t="s">
        <v>219</v>
      </c>
      <c r="B146" s="21"/>
      <c r="C146" s="212" t="s">
        <v>220</v>
      </c>
      <c r="D146" s="183">
        <v>0</v>
      </c>
      <c r="E146" s="172">
        <v>0</v>
      </c>
      <c r="F146" s="108">
        <v>0</v>
      </c>
      <c r="G146" s="108">
        <v>0</v>
      </c>
      <c r="H146" s="108">
        <v>0</v>
      </c>
      <c r="I146" s="213">
        <f t="shared" si="34"/>
        <v>0</v>
      </c>
      <c r="J146" s="210"/>
      <c r="K146" s="211"/>
    </row>
    <row r="147" spans="1:11" ht="12.75" customHeight="1" x14ac:dyDescent="0.2">
      <c r="A147" s="184" t="s">
        <v>221</v>
      </c>
      <c r="B147" s="214"/>
      <c r="C147" s="215" t="s">
        <v>222</v>
      </c>
      <c r="D147" s="183">
        <v>0</v>
      </c>
      <c r="E147" s="172">
        <v>0</v>
      </c>
      <c r="F147" s="108">
        <v>0</v>
      </c>
      <c r="G147" s="108">
        <v>0</v>
      </c>
      <c r="H147" s="108">
        <v>0</v>
      </c>
      <c r="I147" s="213">
        <f t="shared" si="34"/>
        <v>0</v>
      </c>
      <c r="J147" s="216"/>
      <c r="K147" s="217"/>
    </row>
    <row r="148" spans="1:11" ht="12.75" customHeight="1" x14ac:dyDescent="0.2">
      <c r="A148" s="184" t="s">
        <v>223</v>
      </c>
      <c r="B148" s="21"/>
      <c r="C148" s="212" t="s">
        <v>224</v>
      </c>
      <c r="D148" s="183">
        <v>0</v>
      </c>
      <c r="E148" s="172">
        <v>0</v>
      </c>
      <c r="F148" s="108">
        <v>0</v>
      </c>
      <c r="G148" s="108">
        <v>0</v>
      </c>
      <c r="H148" s="108">
        <v>0</v>
      </c>
      <c r="I148" s="213">
        <f t="shared" si="34"/>
        <v>0</v>
      </c>
      <c r="J148" s="210"/>
      <c r="K148" s="211"/>
    </row>
    <row r="149" spans="1:11" ht="12.75" customHeight="1" x14ac:dyDescent="0.2">
      <c r="A149" s="184" t="s">
        <v>225</v>
      </c>
      <c r="B149" s="21"/>
      <c r="C149" s="212" t="s">
        <v>226</v>
      </c>
      <c r="D149" s="183">
        <v>0</v>
      </c>
      <c r="E149" s="172">
        <v>0</v>
      </c>
      <c r="F149" s="108">
        <v>0</v>
      </c>
      <c r="G149" s="108">
        <v>0</v>
      </c>
      <c r="H149" s="108">
        <v>0</v>
      </c>
      <c r="I149" s="213">
        <f t="shared" si="34"/>
        <v>0</v>
      </c>
      <c r="J149" s="216"/>
      <c r="K149" s="217"/>
    </row>
    <row r="150" spans="1:11" ht="12.75" customHeight="1" x14ac:dyDescent="0.2">
      <c r="A150" s="184" t="s">
        <v>227</v>
      </c>
      <c r="B150" s="21"/>
      <c r="C150" s="212" t="s">
        <v>228</v>
      </c>
      <c r="D150" s="183">
        <v>0</v>
      </c>
      <c r="E150" s="172">
        <v>0</v>
      </c>
      <c r="F150" s="108">
        <v>0</v>
      </c>
      <c r="G150" s="108">
        <v>0</v>
      </c>
      <c r="H150" s="108">
        <v>0</v>
      </c>
      <c r="I150" s="213">
        <f t="shared" si="34"/>
        <v>0</v>
      </c>
      <c r="J150" s="216"/>
      <c r="K150" s="217"/>
    </row>
    <row r="151" spans="1:11" ht="12.75" customHeight="1" x14ac:dyDescent="0.2">
      <c r="A151" s="184" t="s">
        <v>229</v>
      </c>
      <c r="B151" s="21"/>
      <c r="C151" s="212" t="s">
        <v>230</v>
      </c>
      <c r="D151" s="183">
        <v>0</v>
      </c>
      <c r="E151" s="172">
        <v>0</v>
      </c>
      <c r="F151" s="108">
        <v>0</v>
      </c>
      <c r="G151" s="108">
        <v>0</v>
      </c>
      <c r="H151" s="108">
        <v>0</v>
      </c>
      <c r="I151" s="213">
        <f t="shared" si="34"/>
        <v>0</v>
      </c>
      <c r="J151" s="216"/>
      <c r="K151" s="217"/>
    </row>
    <row r="152" spans="1:11" ht="12.75" customHeight="1" x14ac:dyDescent="0.2">
      <c r="A152" s="184" t="s">
        <v>231</v>
      </c>
      <c r="B152" s="21"/>
      <c r="C152" s="212" t="s">
        <v>232</v>
      </c>
      <c r="D152" s="183">
        <v>5000</v>
      </c>
      <c r="E152" s="172">
        <v>0</v>
      </c>
      <c r="F152" s="108">
        <v>0</v>
      </c>
      <c r="G152" s="108">
        <v>0</v>
      </c>
      <c r="H152" s="108">
        <v>2463.3000000000002</v>
      </c>
      <c r="I152" s="213">
        <f t="shared" si="34"/>
        <v>2463.3000000000002</v>
      </c>
      <c r="J152" s="216"/>
      <c r="K152" s="217"/>
    </row>
    <row r="153" spans="1:11" ht="12.75" customHeight="1" x14ac:dyDescent="0.2">
      <c r="A153" s="184" t="s">
        <v>233</v>
      </c>
      <c r="B153" s="21"/>
      <c r="C153" s="212" t="s">
        <v>234</v>
      </c>
      <c r="D153" s="183">
        <v>0</v>
      </c>
      <c r="E153" s="172">
        <v>0</v>
      </c>
      <c r="F153" s="108">
        <v>0</v>
      </c>
      <c r="G153" s="108">
        <v>0</v>
      </c>
      <c r="H153" s="108">
        <v>0</v>
      </c>
      <c r="I153" s="213">
        <f t="shared" si="34"/>
        <v>0</v>
      </c>
      <c r="J153" s="216"/>
      <c r="K153" s="217"/>
    </row>
    <row r="154" spans="1:11" ht="12.75" customHeight="1" x14ac:dyDescent="0.2">
      <c r="A154" s="184" t="s">
        <v>235</v>
      </c>
      <c r="B154" s="21"/>
      <c r="C154" s="212" t="s">
        <v>236</v>
      </c>
      <c r="D154" s="147">
        <f>-D24:D24</f>
        <v>0</v>
      </c>
      <c r="E154" s="172">
        <v>0</v>
      </c>
      <c r="F154" s="218">
        <v>0</v>
      </c>
      <c r="G154" s="218">
        <v>0</v>
      </c>
      <c r="H154" s="219">
        <v>0</v>
      </c>
      <c r="I154" s="213">
        <f t="shared" si="34"/>
        <v>0</v>
      </c>
      <c r="J154" s="210"/>
      <c r="K154" s="211"/>
    </row>
    <row r="155" spans="1:11" ht="20.100000000000001" customHeight="1" x14ac:dyDescent="0.2">
      <c r="A155" s="201"/>
      <c r="B155" s="97"/>
      <c r="C155" s="97"/>
      <c r="D155" s="98"/>
      <c r="E155" s="98"/>
      <c r="F155" s="98"/>
      <c r="J155" s="220"/>
      <c r="K155" s="220"/>
    </row>
    <row r="156" spans="1:11" ht="27.95" customHeight="1" x14ac:dyDescent="0.2">
      <c r="A156" s="45">
        <v>17</v>
      </c>
      <c r="B156" s="440" t="s">
        <v>237</v>
      </c>
      <c r="C156" s="441"/>
      <c r="D156" s="221">
        <f>SUM(D157:D165)</f>
        <v>0</v>
      </c>
      <c r="E156" s="208">
        <f>SUM(E157:E165)</f>
        <v>0</v>
      </c>
      <c r="F156" s="208">
        <f>SUM(F157:F165)</f>
        <v>0</v>
      </c>
      <c r="G156" s="208">
        <f>SUM(G157:G165)</f>
        <v>0</v>
      </c>
      <c r="H156" s="208">
        <f>SUM(H157:H165)</f>
        <v>0</v>
      </c>
      <c r="I156" s="209"/>
      <c r="J156" s="222"/>
      <c r="K156" s="223"/>
    </row>
    <row r="157" spans="1:11" s="228" customFormat="1" x14ac:dyDescent="0.2">
      <c r="A157" s="184" t="s">
        <v>238</v>
      </c>
      <c r="B157" s="21"/>
      <c r="C157" s="212" t="s">
        <v>220</v>
      </c>
      <c r="D157" s="183">
        <v>0</v>
      </c>
      <c r="E157" s="224">
        <v>0</v>
      </c>
      <c r="F157" s="225">
        <v>0</v>
      </c>
      <c r="G157" s="226">
        <v>0</v>
      </c>
      <c r="H157" s="227">
        <v>0</v>
      </c>
      <c r="I157" s="209"/>
      <c r="J157" s="222"/>
      <c r="K157" s="223"/>
    </row>
    <row r="158" spans="1:11" s="228" customFormat="1" x14ac:dyDescent="0.2">
      <c r="A158" s="184" t="s">
        <v>239</v>
      </c>
      <c r="B158" s="214"/>
      <c r="C158" s="215" t="s">
        <v>222</v>
      </c>
      <c r="D158" s="183">
        <v>0</v>
      </c>
      <c r="E158" s="224">
        <v>0</v>
      </c>
      <c r="F158" s="225">
        <v>0</v>
      </c>
      <c r="G158" s="226">
        <v>0</v>
      </c>
      <c r="H158" s="227">
        <v>0</v>
      </c>
      <c r="I158" s="209"/>
      <c r="J158" s="222"/>
      <c r="K158" s="223"/>
    </row>
    <row r="159" spans="1:11" s="228" customFormat="1" x14ac:dyDescent="0.2">
      <c r="A159" s="184" t="s">
        <v>240</v>
      </c>
      <c r="B159" s="21"/>
      <c r="C159" s="212" t="s">
        <v>224</v>
      </c>
      <c r="D159" s="183">
        <v>0</v>
      </c>
      <c r="E159" s="224">
        <v>0</v>
      </c>
      <c r="F159" s="225">
        <v>0</v>
      </c>
      <c r="G159" s="226">
        <v>0</v>
      </c>
      <c r="H159" s="227">
        <v>0</v>
      </c>
      <c r="I159" s="209"/>
      <c r="J159" s="222"/>
      <c r="K159" s="223"/>
    </row>
    <row r="160" spans="1:11" s="228" customFormat="1" x14ac:dyDescent="0.2">
      <c r="A160" s="184" t="s">
        <v>241</v>
      </c>
      <c r="B160" s="21"/>
      <c r="C160" s="212" t="s">
        <v>226</v>
      </c>
      <c r="D160" s="183">
        <v>0</v>
      </c>
      <c r="E160" s="224">
        <v>0</v>
      </c>
      <c r="F160" s="225">
        <v>0</v>
      </c>
      <c r="G160" s="226">
        <v>0</v>
      </c>
      <c r="H160" s="227">
        <v>0</v>
      </c>
      <c r="I160" s="209"/>
      <c r="J160" s="222"/>
      <c r="K160" s="223"/>
    </row>
    <row r="161" spans="1:11" s="228" customFormat="1" x14ac:dyDescent="0.2">
      <c r="A161" s="184" t="s">
        <v>242</v>
      </c>
      <c r="B161" s="21"/>
      <c r="C161" s="212" t="s">
        <v>228</v>
      </c>
      <c r="D161" s="183">
        <v>0</v>
      </c>
      <c r="E161" s="224">
        <v>0</v>
      </c>
      <c r="F161" s="225">
        <v>0</v>
      </c>
      <c r="G161" s="226">
        <v>0</v>
      </c>
      <c r="H161" s="227">
        <v>0</v>
      </c>
      <c r="I161" s="209"/>
      <c r="J161" s="222"/>
      <c r="K161" s="223"/>
    </row>
    <row r="162" spans="1:11" s="228" customFormat="1" x14ac:dyDescent="0.2">
      <c r="A162" s="184" t="s">
        <v>243</v>
      </c>
      <c r="B162" s="21"/>
      <c r="C162" s="212" t="s">
        <v>230</v>
      </c>
      <c r="D162" s="183">
        <v>0</v>
      </c>
      <c r="E162" s="224">
        <v>0</v>
      </c>
      <c r="F162" s="225">
        <v>0</v>
      </c>
      <c r="G162" s="226">
        <v>0</v>
      </c>
      <c r="H162" s="227">
        <v>0</v>
      </c>
      <c r="I162" s="209"/>
      <c r="J162" s="222"/>
      <c r="K162" s="223"/>
    </row>
    <row r="163" spans="1:11" s="228" customFormat="1" x14ac:dyDescent="0.2">
      <c r="A163" s="184" t="s">
        <v>244</v>
      </c>
      <c r="B163" s="21"/>
      <c r="C163" s="212" t="s">
        <v>232</v>
      </c>
      <c r="D163" s="183">
        <v>0</v>
      </c>
      <c r="E163" s="224">
        <v>0</v>
      </c>
      <c r="F163" s="225">
        <v>0</v>
      </c>
      <c r="G163" s="226">
        <v>0</v>
      </c>
      <c r="H163" s="227">
        <v>0</v>
      </c>
      <c r="I163" s="209"/>
      <c r="J163" s="222"/>
      <c r="K163" s="223"/>
    </row>
    <row r="164" spans="1:11" s="228" customFormat="1" x14ac:dyDescent="0.2">
      <c r="A164" s="184" t="s">
        <v>245</v>
      </c>
      <c r="B164" s="21"/>
      <c r="C164" s="212" t="s">
        <v>234</v>
      </c>
      <c r="D164" s="183">
        <v>0</v>
      </c>
      <c r="E164" s="224">
        <v>0</v>
      </c>
      <c r="F164" s="225">
        <v>0</v>
      </c>
      <c r="G164" s="226">
        <v>0</v>
      </c>
      <c r="H164" s="227">
        <v>0</v>
      </c>
      <c r="I164" s="209"/>
      <c r="J164" s="222"/>
      <c r="K164" s="223"/>
    </row>
    <row r="165" spans="1:11" s="228" customFormat="1" x14ac:dyDescent="0.2">
      <c r="A165" s="184" t="s">
        <v>246</v>
      </c>
      <c r="B165" s="21"/>
      <c r="C165" s="212" t="s">
        <v>236</v>
      </c>
      <c r="D165" s="183">
        <v>0</v>
      </c>
      <c r="E165" s="224">
        <v>0</v>
      </c>
      <c r="F165" s="225">
        <v>0</v>
      </c>
      <c r="G165" s="226">
        <v>0</v>
      </c>
      <c r="H165" s="227">
        <v>0</v>
      </c>
      <c r="I165" s="209"/>
      <c r="J165" s="222"/>
      <c r="K165" s="223"/>
    </row>
    <row r="166" spans="1:11" s="51" customFormat="1" ht="20.100000000000001" customHeight="1" x14ac:dyDescent="0.2">
      <c r="A166" s="201"/>
      <c r="B166" s="131"/>
      <c r="C166" s="131"/>
      <c r="D166" s="132"/>
      <c r="E166" s="132"/>
      <c r="F166" s="132"/>
      <c r="G166" s="95"/>
      <c r="H166" s="95"/>
      <c r="I166" s="95"/>
      <c r="J166" s="229"/>
      <c r="K166" s="229"/>
    </row>
    <row r="167" spans="1:11" ht="27.95" customHeight="1" x14ac:dyDescent="0.2">
      <c r="A167" s="45">
        <v>18</v>
      </c>
      <c r="B167" s="438" t="s">
        <v>247</v>
      </c>
      <c r="C167" s="439" t="s">
        <v>248</v>
      </c>
      <c r="D167" s="109">
        <f>SUM(D168:D176)</f>
        <v>0</v>
      </c>
      <c r="E167" s="142">
        <f>SUM(E168:E176)</f>
        <v>0</v>
      </c>
      <c r="F167" s="143">
        <f>SUM(F168:F176)</f>
        <v>0</v>
      </c>
      <c r="G167" s="143">
        <f>SUM(G168:G176)</f>
        <v>0</v>
      </c>
      <c r="H167" s="143">
        <f>SUM(H168:H176)</f>
        <v>0</v>
      </c>
      <c r="I167" s="209"/>
      <c r="J167" s="103"/>
      <c r="K167" s="204"/>
    </row>
    <row r="168" spans="1:11" s="228" customFormat="1" x14ac:dyDescent="0.2">
      <c r="A168" s="230" t="s">
        <v>249</v>
      </c>
      <c r="B168" s="21"/>
      <c r="C168" s="212" t="s">
        <v>220</v>
      </c>
      <c r="D168" s="147">
        <v>0</v>
      </c>
      <c r="E168" s="231">
        <v>0</v>
      </c>
      <c r="F168" s="231">
        <v>0</v>
      </c>
      <c r="G168" s="226">
        <v>0</v>
      </c>
      <c r="H168" s="219">
        <v>0</v>
      </c>
      <c r="I168" s="209"/>
      <c r="J168" s="210"/>
      <c r="K168" s="211"/>
    </row>
    <row r="169" spans="1:11" s="228" customFormat="1" x14ac:dyDescent="0.2">
      <c r="A169" s="230" t="s">
        <v>250</v>
      </c>
      <c r="B169" s="214"/>
      <c r="C169" s="215" t="s">
        <v>222</v>
      </c>
      <c r="D169" s="147">
        <v>0</v>
      </c>
      <c r="E169" s="208">
        <v>0</v>
      </c>
      <c r="F169" s="226">
        <v>0</v>
      </c>
      <c r="G169" s="226">
        <v>0</v>
      </c>
      <c r="H169" s="219">
        <v>0</v>
      </c>
      <c r="I169" s="209"/>
      <c r="J169" s="210"/>
      <c r="K169" s="211"/>
    </row>
    <row r="170" spans="1:11" s="228" customFormat="1" x14ac:dyDescent="0.2">
      <c r="A170" s="230" t="s">
        <v>251</v>
      </c>
      <c r="B170" s="21"/>
      <c r="C170" s="212" t="s">
        <v>224</v>
      </c>
      <c r="D170" s="147">
        <v>0</v>
      </c>
      <c r="E170" s="231">
        <v>0</v>
      </c>
      <c r="F170" s="226">
        <v>0</v>
      </c>
      <c r="G170" s="226">
        <v>0</v>
      </c>
      <c r="H170" s="219">
        <v>0</v>
      </c>
      <c r="I170" s="209"/>
      <c r="J170" s="210"/>
      <c r="K170" s="211"/>
    </row>
    <row r="171" spans="1:11" s="228" customFormat="1" x14ac:dyDescent="0.2">
      <c r="A171" s="230" t="s">
        <v>252</v>
      </c>
      <c r="B171" s="21"/>
      <c r="C171" s="212" t="s">
        <v>226</v>
      </c>
      <c r="D171" s="147">
        <v>0</v>
      </c>
      <c r="E171" s="231">
        <v>0</v>
      </c>
      <c r="F171" s="226">
        <v>0</v>
      </c>
      <c r="G171" s="226">
        <v>0</v>
      </c>
      <c r="H171" s="219">
        <v>0</v>
      </c>
      <c r="I171" s="209"/>
      <c r="J171" s="210"/>
      <c r="K171" s="211"/>
    </row>
    <row r="172" spans="1:11" s="228" customFormat="1" x14ac:dyDescent="0.2">
      <c r="A172" s="230" t="s">
        <v>253</v>
      </c>
      <c r="B172" s="21"/>
      <c r="C172" s="212" t="s">
        <v>228</v>
      </c>
      <c r="D172" s="147">
        <v>0</v>
      </c>
      <c r="E172" s="208">
        <v>0</v>
      </c>
      <c r="F172" s="226">
        <v>0</v>
      </c>
      <c r="G172" s="226">
        <v>0</v>
      </c>
      <c r="H172" s="219">
        <v>0</v>
      </c>
      <c r="I172" s="209"/>
      <c r="J172" s="210"/>
      <c r="K172" s="211"/>
    </row>
    <row r="173" spans="1:11" s="228" customFormat="1" x14ac:dyDescent="0.2">
      <c r="A173" s="230" t="s">
        <v>254</v>
      </c>
      <c r="B173" s="21"/>
      <c r="C173" s="212" t="s">
        <v>230</v>
      </c>
      <c r="D173" s="147">
        <v>0</v>
      </c>
      <c r="E173" s="208">
        <v>0</v>
      </c>
      <c r="F173" s="226">
        <v>0</v>
      </c>
      <c r="G173" s="226">
        <v>0</v>
      </c>
      <c r="H173" s="219">
        <v>0</v>
      </c>
      <c r="I173" s="209"/>
      <c r="J173" s="210"/>
      <c r="K173" s="211"/>
    </row>
    <row r="174" spans="1:11" s="228" customFormat="1" x14ac:dyDescent="0.2">
      <c r="A174" s="230" t="s">
        <v>255</v>
      </c>
      <c r="B174" s="21"/>
      <c r="C174" s="212" t="s">
        <v>232</v>
      </c>
      <c r="D174" s="147">
        <v>0</v>
      </c>
      <c r="E174" s="208">
        <v>0</v>
      </c>
      <c r="F174" s="226">
        <v>0</v>
      </c>
      <c r="G174" s="226">
        <v>0</v>
      </c>
      <c r="H174" s="219">
        <v>0</v>
      </c>
      <c r="I174" s="209"/>
      <c r="J174" s="210"/>
      <c r="K174" s="211"/>
    </row>
    <row r="175" spans="1:11" s="228" customFormat="1" x14ac:dyDescent="0.2">
      <c r="A175" s="230" t="s">
        <v>256</v>
      </c>
      <c r="B175" s="21"/>
      <c r="C175" s="212" t="s">
        <v>234</v>
      </c>
      <c r="D175" s="147">
        <v>0</v>
      </c>
      <c r="E175" s="208">
        <v>0</v>
      </c>
      <c r="F175" s="226">
        <v>0</v>
      </c>
      <c r="G175" s="226">
        <v>0</v>
      </c>
      <c r="H175" s="219">
        <v>0</v>
      </c>
      <c r="I175" s="209"/>
      <c r="J175" s="210"/>
      <c r="K175" s="211"/>
    </row>
    <row r="176" spans="1:11" s="228" customFormat="1" x14ac:dyDescent="0.2">
      <c r="A176" s="230" t="s">
        <v>257</v>
      </c>
      <c r="B176" s="21"/>
      <c r="C176" s="212" t="s">
        <v>236</v>
      </c>
      <c r="D176" s="147">
        <v>0</v>
      </c>
      <c r="E176" s="208">
        <v>0</v>
      </c>
      <c r="F176" s="226">
        <v>0</v>
      </c>
      <c r="G176" s="226">
        <v>0</v>
      </c>
      <c r="H176" s="227">
        <v>0</v>
      </c>
      <c r="I176" s="209"/>
      <c r="J176" s="210"/>
      <c r="K176" s="211"/>
    </row>
    <row r="177" spans="1:12" ht="24" customHeight="1" x14ac:dyDescent="0.2">
      <c r="A177" s="201"/>
      <c r="B177" s="9"/>
      <c r="C177" s="9"/>
      <c r="D177" s="232"/>
      <c r="E177" s="232"/>
      <c r="F177" s="232"/>
    </row>
    <row r="178" spans="1:12" s="51" customFormat="1" ht="16.5" customHeight="1" x14ac:dyDescent="0.2">
      <c r="A178" s="199" t="s">
        <v>258</v>
      </c>
      <c r="B178" s="90"/>
      <c r="C178" s="90"/>
      <c r="D178" s="92"/>
      <c r="E178" s="92"/>
      <c r="F178" s="92"/>
      <c r="G178" s="95"/>
      <c r="H178" s="95"/>
      <c r="I178" s="95"/>
      <c r="J178" s="200"/>
      <c r="K178" s="200"/>
    </row>
    <row r="179" spans="1:12" s="51" customFormat="1" ht="16.5" customHeight="1" x14ac:dyDescent="0.2">
      <c r="A179" s="199"/>
      <c r="B179" s="90"/>
      <c r="C179" s="90"/>
      <c r="D179" s="92"/>
      <c r="E179" s="92"/>
      <c r="F179" s="92"/>
      <c r="G179" s="95"/>
      <c r="H179" s="95"/>
      <c r="I179" s="95"/>
      <c r="J179" s="200"/>
      <c r="K179" s="200"/>
    </row>
    <row r="180" spans="1:12" ht="11.25" customHeight="1" x14ac:dyDescent="0.2">
      <c r="A180" s="201"/>
      <c r="B180" s="97"/>
      <c r="C180" s="97"/>
      <c r="D180" s="98"/>
      <c r="E180" s="98"/>
      <c r="F180" s="98"/>
    </row>
    <row r="181" spans="1:12" s="44" customFormat="1" ht="27" customHeight="1" x14ac:dyDescent="0.2">
      <c r="A181" s="201"/>
      <c r="B181" s="133" t="s">
        <v>259</v>
      </c>
      <c r="C181" s="134"/>
      <c r="D181" s="102" t="s">
        <v>11</v>
      </c>
      <c r="E181" s="233" t="s">
        <v>12</v>
      </c>
      <c r="F181" s="234" t="s">
        <v>13</v>
      </c>
      <c r="G181" s="40" t="s">
        <v>14</v>
      </c>
      <c r="H181" s="203" t="s">
        <v>15</v>
      </c>
      <c r="I181" s="202" t="s">
        <v>16</v>
      </c>
      <c r="J181" s="103" t="s">
        <v>17</v>
      </c>
      <c r="K181" s="204"/>
    </row>
    <row r="182" spans="1:12" s="228" customFormat="1" ht="15" customHeight="1" x14ac:dyDescent="0.2">
      <c r="A182" s="230" t="s">
        <v>260</v>
      </c>
      <c r="B182" s="235" t="s">
        <v>261</v>
      </c>
      <c r="C182" s="236"/>
      <c r="D182" s="237">
        <v>473116.72</v>
      </c>
      <c r="E182" s="238">
        <f>D190</f>
        <v>1907546.7635999999</v>
      </c>
      <c r="F182" s="239">
        <f>E190</f>
        <v>1907546.7635999999</v>
      </c>
      <c r="G182" s="239">
        <f>F190</f>
        <v>1907546.7635999999</v>
      </c>
      <c r="H182" s="240">
        <f>G190</f>
        <v>1907546.7635999999</v>
      </c>
      <c r="I182" s="241"/>
      <c r="J182" s="242"/>
      <c r="K182" s="223"/>
    </row>
    <row r="183" spans="1:12" s="228" customFormat="1" ht="3" customHeight="1" x14ac:dyDescent="0.2">
      <c r="A183" s="230"/>
      <c r="B183" s="21"/>
      <c r="C183" s="212"/>
      <c r="D183" s="183"/>
      <c r="E183" s="224"/>
      <c r="F183" s="243"/>
      <c r="G183" s="244"/>
      <c r="H183" s="245"/>
      <c r="I183" s="246"/>
      <c r="J183" s="78"/>
      <c r="K183" s="94"/>
    </row>
    <row r="184" spans="1:12" s="228" customFormat="1" ht="15" customHeight="1" x14ac:dyDescent="0.2">
      <c r="A184" s="230" t="s">
        <v>262</v>
      </c>
      <c r="B184" s="21" t="s">
        <v>263</v>
      </c>
      <c r="C184" s="212"/>
      <c r="D184" s="183">
        <v>2404319.96</v>
      </c>
      <c r="E184" s="231">
        <v>0</v>
      </c>
      <c r="F184" s="231">
        <v>0</v>
      </c>
      <c r="G184" s="231">
        <v>0</v>
      </c>
      <c r="H184" s="231">
        <v>0</v>
      </c>
      <c r="I184" s="247"/>
      <c r="J184" s="222"/>
      <c r="K184" s="223"/>
    </row>
    <row r="185" spans="1:12" s="228" customFormat="1" ht="15" customHeight="1" x14ac:dyDescent="0.2">
      <c r="A185" s="230" t="s">
        <v>264</v>
      </c>
      <c r="B185" s="214" t="s">
        <v>265</v>
      </c>
      <c r="C185" s="215"/>
      <c r="D185" s="183">
        <v>0</v>
      </c>
      <c r="E185" s="231">
        <v>0</v>
      </c>
      <c r="F185" s="231">
        <v>0</v>
      </c>
      <c r="G185" s="231">
        <v>0</v>
      </c>
      <c r="H185" s="231">
        <v>-1440690.96</v>
      </c>
      <c r="I185" s="247"/>
      <c r="J185" s="222"/>
      <c r="K185" s="223"/>
    </row>
    <row r="186" spans="1:12" s="228" customFormat="1" ht="15" customHeight="1" x14ac:dyDescent="0.2">
      <c r="A186" s="184" t="s">
        <v>266</v>
      </c>
      <c r="B186" s="21" t="s">
        <v>267</v>
      </c>
      <c r="C186" s="212"/>
      <c r="D186" s="183">
        <v>0</v>
      </c>
      <c r="E186" s="231">
        <v>0</v>
      </c>
      <c r="F186" s="231">
        <v>0</v>
      </c>
      <c r="G186" s="231">
        <v>0</v>
      </c>
      <c r="H186" s="231">
        <v>0</v>
      </c>
      <c r="I186" s="247"/>
      <c r="J186" s="222"/>
      <c r="K186" s="223"/>
    </row>
    <row r="187" spans="1:12" s="228" customFormat="1" ht="15" customHeight="1" x14ac:dyDescent="0.2">
      <c r="A187" s="184" t="s">
        <v>268</v>
      </c>
      <c r="B187" s="248" t="s">
        <v>269</v>
      </c>
      <c r="C187" s="195"/>
      <c r="D187" s="249">
        <f>D18</f>
        <v>-969889.91639999999</v>
      </c>
      <c r="E187" s="250">
        <v>0</v>
      </c>
      <c r="F187" s="250">
        <v>0</v>
      </c>
      <c r="G187" s="231">
        <v>0</v>
      </c>
      <c r="H187" s="231">
        <v>0</v>
      </c>
      <c r="I187" s="247"/>
      <c r="J187" s="251"/>
      <c r="K187" s="223"/>
    </row>
    <row r="188" spans="1:12" s="228" customFormat="1" ht="15" customHeight="1" x14ac:dyDescent="0.2">
      <c r="A188" s="252" t="s">
        <v>270</v>
      </c>
      <c r="B188" s="21" t="s">
        <v>271</v>
      </c>
      <c r="C188" s="212"/>
      <c r="D188" s="183">
        <f>SUM(D184:D187)</f>
        <v>1434430.0436</v>
      </c>
      <c r="E188" s="224">
        <f>SUM(E184:E187)</f>
        <v>0</v>
      </c>
      <c r="F188" s="224">
        <f>SUM(F184:F187)</f>
        <v>0</v>
      </c>
      <c r="G188" s="231">
        <f>SUM(G184:G187)</f>
        <v>0</v>
      </c>
      <c r="H188" s="231">
        <f>SUM(H184:H187)</f>
        <v>-1440690.96</v>
      </c>
      <c r="I188" s="247"/>
      <c r="J188" s="78"/>
      <c r="K188" s="94"/>
    </row>
    <row r="189" spans="1:12" s="228" customFormat="1" ht="6" customHeight="1" x14ac:dyDescent="0.2">
      <c r="A189" s="253"/>
      <c r="B189" s="254"/>
      <c r="C189" s="9"/>
      <c r="D189" s="255"/>
      <c r="E189" s="175"/>
      <c r="F189" s="175"/>
      <c r="G189" s="256"/>
      <c r="H189" s="256"/>
      <c r="I189" s="257"/>
      <c r="J189" s="258"/>
      <c r="K189" s="258"/>
      <c r="L189" s="6"/>
    </row>
    <row r="190" spans="1:12" s="122" customFormat="1" ht="24.95" customHeight="1" x14ac:dyDescent="0.25">
      <c r="A190" s="259" t="s">
        <v>272</v>
      </c>
      <c r="B190" s="118" t="s">
        <v>273</v>
      </c>
      <c r="C190" s="119"/>
      <c r="D190" s="260">
        <f>+D182+D188</f>
        <v>1907546.7635999999</v>
      </c>
      <c r="E190" s="261">
        <f>E182+E188</f>
        <v>1907546.7635999999</v>
      </c>
      <c r="F190" s="39">
        <f>F182+F188</f>
        <v>1907546.7635999999</v>
      </c>
      <c r="G190" s="39">
        <f>G182+G188</f>
        <v>1907546.7635999999</v>
      </c>
      <c r="H190" s="262">
        <f>H182+H188</f>
        <v>466855.80359999998</v>
      </c>
      <c r="I190" s="263"/>
      <c r="J190" s="78"/>
      <c r="K190" s="94"/>
    </row>
    <row r="191" spans="1:12" x14ac:dyDescent="0.2">
      <c r="A191" s="201"/>
      <c r="D191" s="98"/>
      <c r="E191" s="98"/>
      <c r="F191" s="98"/>
    </row>
    <row r="192" spans="1:12" s="44" customFormat="1" ht="27" customHeight="1" x14ac:dyDescent="0.25">
      <c r="A192" s="45">
        <v>20</v>
      </c>
      <c r="B192" s="264" t="s">
        <v>274</v>
      </c>
      <c r="C192" s="265"/>
      <c r="D192" s="102" t="s">
        <v>11</v>
      </c>
      <c r="E192" s="202" t="s">
        <v>12</v>
      </c>
      <c r="F192" s="39" t="s">
        <v>13</v>
      </c>
      <c r="G192" s="40" t="s">
        <v>14</v>
      </c>
      <c r="H192" s="203" t="s">
        <v>15</v>
      </c>
      <c r="I192" s="202" t="s">
        <v>16</v>
      </c>
      <c r="J192" s="103" t="s">
        <v>17</v>
      </c>
      <c r="K192" s="204"/>
    </row>
    <row r="193" spans="1:14" s="228" customFormat="1" ht="15" customHeight="1" x14ac:dyDescent="0.2">
      <c r="A193" s="266" t="s">
        <v>275</v>
      </c>
      <c r="B193" s="236" t="s">
        <v>276</v>
      </c>
      <c r="C193" s="236"/>
      <c r="D193" s="237">
        <v>944827.29</v>
      </c>
      <c r="E193" s="267">
        <v>0</v>
      </c>
      <c r="F193" s="226">
        <v>0</v>
      </c>
      <c r="G193" s="226">
        <v>0</v>
      </c>
      <c r="H193" s="226">
        <v>944827.29</v>
      </c>
      <c r="I193" s="268"/>
      <c r="J193" s="242"/>
      <c r="K193" s="223"/>
    </row>
    <row r="194" spans="1:14" s="228" customFormat="1" ht="15" customHeight="1" x14ac:dyDescent="0.2">
      <c r="A194" s="230" t="s">
        <v>277</v>
      </c>
      <c r="B194" s="212" t="s">
        <v>278</v>
      </c>
      <c r="C194" s="212"/>
      <c r="D194" s="183">
        <v>25062.626400000001</v>
      </c>
      <c r="E194" s="191">
        <v>0</v>
      </c>
      <c r="F194" s="226">
        <v>0</v>
      </c>
      <c r="G194" s="226">
        <v>0</v>
      </c>
      <c r="H194" s="240">
        <v>25062.63</v>
      </c>
      <c r="I194" s="268"/>
      <c r="J194" s="222"/>
      <c r="K194" s="223"/>
    </row>
    <row r="195" spans="1:14" s="228" customFormat="1" ht="15" customHeight="1" x14ac:dyDescent="0.2">
      <c r="A195" s="230" t="s">
        <v>266</v>
      </c>
      <c r="B195" s="21" t="s">
        <v>279</v>
      </c>
      <c r="C195" s="212"/>
      <c r="D195" s="183">
        <v>0</v>
      </c>
      <c r="E195" s="231">
        <v>0</v>
      </c>
      <c r="F195" s="231">
        <v>0</v>
      </c>
      <c r="G195" s="231">
        <v>0</v>
      </c>
      <c r="H195" s="240">
        <v>0</v>
      </c>
      <c r="I195" s="269"/>
      <c r="J195" s="222"/>
      <c r="K195" s="223"/>
    </row>
    <row r="196" spans="1:14" s="228" customFormat="1" ht="15" customHeight="1" x14ac:dyDescent="0.2">
      <c r="A196" s="230" t="s">
        <v>280</v>
      </c>
      <c r="B196" s="212" t="s">
        <v>281</v>
      </c>
      <c r="C196" s="215"/>
      <c r="D196" s="183">
        <v>581650.03</v>
      </c>
      <c r="E196" s="191">
        <v>0</v>
      </c>
      <c r="F196" s="226">
        <v>0</v>
      </c>
      <c r="G196" s="231">
        <v>0</v>
      </c>
      <c r="H196" s="240">
        <v>534540.18999999994</v>
      </c>
      <c r="I196" s="268"/>
      <c r="J196" s="222"/>
      <c r="K196" s="223"/>
    </row>
    <row r="197" spans="1:14" s="228" customFormat="1" ht="15" customHeight="1" x14ac:dyDescent="0.2">
      <c r="A197" s="230" t="s">
        <v>282</v>
      </c>
      <c r="B197" s="212" t="s">
        <v>283</v>
      </c>
      <c r="C197" s="212"/>
      <c r="D197" s="183">
        <v>0</v>
      </c>
      <c r="E197" s="231">
        <v>0</v>
      </c>
      <c r="F197" s="231">
        <v>0</v>
      </c>
      <c r="G197" s="231">
        <v>0</v>
      </c>
      <c r="H197" s="240">
        <v>0</v>
      </c>
      <c r="I197" s="268"/>
      <c r="J197" s="222"/>
      <c r="K197" s="223"/>
    </row>
    <row r="198" spans="1:14" s="228" customFormat="1" ht="15" customHeight="1" x14ac:dyDescent="0.2">
      <c r="A198" s="230" t="s">
        <v>284</v>
      </c>
      <c r="B198" s="212" t="s">
        <v>285</v>
      </c>
      <c r="C198" s="212"/>
      <c r="D198" s="183"/>
      <c r="E198" s="208"/>
      <c r="F198" s="208"/>
      <c r="G198" s="208"/>
      <c r="H198" s="270"/>
      <c r="I198" s="268"/>
      <c r="J198" s="222"/>
      <c r="K198" s="223"/>
    </row>
    <row r="199" spans="1:14" s="228" customFormat="1" ht="15" customHeight="1" x14ac:dyDescent="0.2">
      <c r="A199" s="230" t="s">
        <v>286</v>
      </c>
      <c r="B199" s="212" t="s">
        <v>285</v>
      </c>
      <c r="C199" s="212"/>
      <c r="D199" s="183"/>
      <c r="E199" s="208"/>
      <c r="F199" s="208"/>
      <c r="G199" s="208"/>
      <c r="H199" s="270"/>
      <c r="I199" s="268"/>
      <c r="J199" s="222"/>
      <c r="K199" s="223"/>
    </row>
    <row r="200" spans="1:14" s="228" customFormat="1" ht="15" customHeight="1" x14ac:dyDescent="0.2">
      <c r="A200" s="271"/>
      <c r="B200" s="9"/>
      <c r="C200" s="9"/>
      <c r="D200" s="175"/>
      <c r="E200" s="175"/>
      <c r="F200" s="175"/>
      <c r="G200" s="272"/>
      <c r="H200" s="272"/>
      <c r="I200" s="272"/>
      <c r="J200" s="273"/>
      <c r="K200" s="273"/>
      <c r="L200" s="6"/>
      <c r="M200" s="6"/>
      <c r="N200" s="6"/>
    </row>
    <row r="201" spans="1:14" s="228" customFormat="1" ht="15" customHeight="1" x14ac:dyDescent="0.2">
      <c r="A201" s="271" t="s">
        <v>287</v>
      </c>
      <c r="B201" s="9"/>
      <c r="C201" s="9"/>
      <c r="D201" s="175"/>
      <c r="E201" s="175"/>
      <c r="F201" s="175"/>
      <c r="G201" s="272"/>
      <c r="H201" s="272"/>
      <c r="I201" s="272"/>
      <c r="J201" s="273"/>
      <c r="K201" s="273"/>
      <c r="L201" s="6"/>
      <c r="M201" s="6"/>
      <c r="N201" s="6"/>
    </row>
    <row r="202" spans="1:14" s="228" customFormat="1" ht="24.75" customHeight="1" x14ac:dyDescent="0.2">
      <c r="A202" s="435" t="s">
        <v>288</v>
      </c>
      <c r="B202" s="435"/>
      <c r="C202" s="435"/>
      <c r="D202" s="435"/>
      <c r="E202" s="435"/>
      <c r="F202" s="435"/>
      <c r="G202" s="435"/>
      <c r="H202" s="435"/>
      <c r="I202" s="435"/>
      <c r="J202" s="435"/>
      <c r="K202" s="273"/>
      <c r="L202" s="6"/>
      <c r="M202" s="6"/>
      <c r="N202" s="6"/>
    </row>
    <row r="203" spans="1:14" ht="15" customHeight="1" x14ac:dyDescent="0.2">
      <c r="A203" s="201" t="s">
        <v>289</v>
      </c>
    </row>
    <row r="204" spans="1:14" ht="15" customHeight="1" x14ac:dyDescent="0.2">
      <c r="A204" s="201" t="s">
        <v>290</v>
      </c>
    </row>
    <row r="205" spans="1:14" ht="15" customHeight="1" x14ac:dyDescent="0.2">
      <c r="A205" s="201" t="s">
        <v>291</v>
      </c>
    </row>
    <row r="206" spans="1:14" x14ac:dyDescent="0.2">
      <c r="A206" s="435" t="s">
        <v>292</v>
      </c>
      <c r="B206" s="435"/>
      <c r="C206" s="435"/>
      <c r="D206" s="435"/>
      <c r="E206" s="435"/>
      <c r="F206" s="435"/>
      <c r="G206" s="435"/>
      <c r="H206" s="435"/>
      <c r="I206" s="435"/>
      <c r="J206" s="435"/>
      <c r="K206" s="1"/>
    </row>
    <row r="207" spans="1:14" x14ac:dyDescent="0.2">
      <c r="A207" s="435" t="s">
        <v>293</v>
      </c>
      <c r="B207" s="435"/>
      <c r="C207" s="435"/>
      <c r="D207" s="435"/>
      <c r="E207" s="435"/>
      <c r="F207" s="435"/>
      <c r="G207" s="435"/>
      <c r="H207" s="435"/>
      <c r="I207" s="435"/>
      <c r="J207" s="435"/>
    </row>
    <row r="208" spans="1:14" x14ac:dyDescent="0.2">
      <c r="A208" s="435" t="s">
        <v>294</v>
      </c>
      <c r="B208" s="435"/>
      <c r="C208" s="435"/>
      <c r="D208" s="435"/>
      <c r="E208" s="435"/>
      <c r="F208" s="435"/>
      <c r="G208" s="435"/>
      <c r="H208" s="435"/>
      <c r="I208" s="435"/>
      <c r="J208" s="435"/>
    </row>
    <row r="209" spans="1:11" ht="15" customHeight="1" x14ac:dyDescent="0.2">
      <c r="A209" s="1" t="s">
        <v>295</v>
      </c>
      <c r="B209" s="1"/>
      <c r="C209" s="1"/>
      <c r="D209" s="274"/>
      <c r="E209" s="274"/>
      <c r="F209" s="274"/>
      <c r="G209" s="274"/>
      <c r="H209" s="274"/>
      <c r="I209" s="274"/>
      <c r="J209" s="1"/>
      <c r="K209" s="1"/>
    </row>
    <row r="210" spans="1:11" ht="15" customHeight="1" x14ac:dyDescent="0.2">
      <c r="B210" s="1"/>
      <c r="C210" s="1"/>
      <c r="D210" s="274"/>
      <c r="E210" s="274"/>
      <c r="F210" s="274"/>
      <c r="G210" s="274"/>
      <c r="H210" s="274"/>
      <c r="I210" s="274"/>
      <c r="J210" s="1"/>
      <c r="K210" s="1"/>
    </row>
    <row r="211" spans="1:11" x14ac:dyDescent="0.2">
      <c r="A211" s="201"/>
    </row>
    <row r="212" spans="1:11" x14ac:dyDescent="0.2">
      <c r="A212" s="275" t="s">
        <v>296</v>
      </c>
    </row>
    <row r="213" spans="1:11" x14ac:dyDescent="0.2">
      <c r="A213" s="275"/>
    </row>
    <row r="214" spans="1:11" x14ac:dyDescent="0.2">
      <c r="A214" s="275"/>
    </row>
    <row r="215" spans="1:11" x14ac:dyDescent="0.2">
      <c r="A215" s="276"/>
    </row>
    <row r="216" spans="1:11" x14ac:dyDescent="0.2">
      <c r="A216" s="276"/>
    </row>
    <row r="217" spans="1:11" x14ac:dyDescent="0.2">
      <c r="A217" s="276"/>
    </row>
    <row r="218" spans="1:11" x14ac:dyDescent="0.2">
      <c r="A218" s="201"/>
    </row>
    <row r="219" spans="1:11" x14ac:dyDescent="0.2">
      <c r="A219" s="201"/>
    </row>
    <row r="220" spans="1:11" x14ac:dyDescent="0.2">
      <c r="A220" s="201"/>
    </row>
    <row r="221" spans="1:11" x14ac:dyDescent="0.2">
      <c r="A221" s="201"/>
    </row>
    <row r="222" spans="1:11" x14ac:dyDescent="0.2">
      <c r="A222" s="201"/>
    </row>
  </sheetData>
  <mergeCells count="26">
    <mergeCell ref="B34:C34"/>
    <mergeCell ref="A11:J11"/>
    <mergeCell ref="B15:C15"/>
    <mergeCell ref="B16:C16"/>
    <mergeCell ref="B32:C32"/>
    <mergeCell ref="B33:C33"/>
    <mergeCell ref="B137:C137"/>
    <mergeCell ref="B38:C38"/>
    <mergeCell ref="B44:C44"/>
    <mergeCell ref="B58:C58"/>
    <mergeCell ref="B84:C84"/>
    <mergeCell ref="B88:C88"/>
    <mergeCell ref="B96:C96"/>
    <mergeCell ref="B101:C101"/>
    <mergeCell ref="B106:C106"/>
    <mergeCell ref="B115:C115"/>
    <mergeCell ref="B125:C125"/>
    <mergeCell ref="B129:C129"/>
    <mergeCell ref="A207:J207"/>
    <mergeCell ref="A208:J208"/>
    <mergeCell ref="B139:C139"/>
    <mergeCell ref="B145:C145"/>
    <mergeCell ref="B156:C156"/>
    <mergeCell ref="B167:C167"/>
    <mergeCell ref="A202:J202"/>
    <mergeCell ref="A206:J206"/>
  </mergeCells>
  <pageMargins left="0.15748031496062992" right="0" top="0.31496062992125984" bottom="0" header="0.31496062992125984" footer="0.31496062992125984"/>
  <pageSetup paperSize="9" scale="54" orientation="portrait" r:id="rId1"/>
  <rowBreaks count="1" manualBreakCount="1">
    <brk id="200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U209"/>
  <sheetViews>
    <sheetView showGridLines="0" view="pageBreakPreview" topLeftCell="A103" zoomScaleNormal="100" zoomScaleSheetLayoutView="100" zoomScalePageLayoutView="72" workbookViewId="0">
      <selection activeCell="G9" sqref="G9"/>
    </sheetView>
  </sheetViews>
  <sheetFormatPr defaultColWidth="9.140625" defaultRowHeight="12.75" x14ac:dyDescent="0.2"/>
  <cols>
    <col min="1" max="1" width="6" style="1" customWidth="1"/>
    <col min="2" max="2" width="5.7109375" style="2" customWidth="1"/>
    <col min="3" max="3" width="52.85546875" style="2" customWidth="1"/>
    <col min="4" max="4" width="14.85546875" style="277" customWidth="1"/>
    <col min="5" max="5" width="15" style="277" customWidth="1"/>
    <col min="6" max="6" width="15.5703125" style="277" customWidth="1"/>
    <col min="7" max="7" width="12.42578125" style="278" customWidth="1"/>
    <col min="8" max="8" width="13.5703125" style="278" bestFit="1" customWidth="1"/>
    <col min="9" max="9" width="12.42578125" style="278" customWidth="1"/>
    <col min="10" max="12" width="13.5703125" style="5" customWidth="1"/>
    <col min="13" max="13" width="13.28515625" style="279" customWidth="1"/>
    <col min="14" max="15" width="13.5703125" style="5" customWidth="1"/>
    <col min="16" max="16" width="13" style="279" customWidth="1"/>
    <col min="17" max="17" width="12.42578125" style="280" customWidth="1"/>
    <col min="18" max="18" width="11.5703125" style="281" bestFit="1" customWidth="1"/>
    <col min="19" max="16384" width="9.140625" style="6"/>
  </cols>
  <sheetData>
    <row r="1" spans="1:18" ht="12" customHeight="1" x14ac:dyDescent="0.2"/>
    <row r="2" spans="1:18" ht="12" customHeight="1" x14ac:dyDescent="0.2">
      <c r="Q2" s="282"/>
    </row>
    <row r="3" spans="1:18" ht="12" customHeight="1" x14ac:dyDescent="0.2"/>
    <row r="4" spans="1:18" ht="12" customHeight="1" x14ac:dyDescent="0.2">
      <c r="F4" s="283"/>
    </row>
    <row r="5" spans="1:18" ht="15" customHeight="1" x14ac:dyDescent="0.2">
      <c r="A5" s="8" t="s">
        <v>0</v>
      </c>
      <c r="C5" s="9"/>
      <c r="D5" s="10">
        <v>2018</v>
      </c>
      <c r="E5" s="284"/>
      <c r="F5" s="12" t="s">
        <v>1</v>
      </c>
      <c r="G5" s="285" t="s">
        <v>2</v>
      </c>
      <c r="H5" s="12"/>
      <c r="I5" s="12"/>
      <c r="J5" s="12"/>
      <c r="K5" s="14"/>
      <c r="L5" s="286"/>
      <c r="N5" s="14"/>
      <c r="O5" s="286"/>
    </row>
    <row r="6" spans="1:18" ht="2.1" customHeight="1" x14ac:dyDescent="0.2">
      <c r="A6" s="8"/>
      <c r="D6" s="287"/>
      <c r="E6" s="288"/>
      <c r="F6" s="278"/>
      <c r="K6" s="18"/>
      <c r="N6" s="18"/>
    </row>
    <row r="7" spans="1:18" ht="15" customHeight="1" x14ac:dyDescent="0.2">
      <c r="A7" s="19" t="s">
        <v>3</v>
      </c>
      <c r="B7" s="20"/>
      <c r="C7" s="21"/>
      <c r="D7" s="289"/>
      <c r="E7" s="283"/>
      <c r="F7" s="12" t="s">
        <v>4</v>
      </c>
      <c r="G7" s="290" t="s">
        <v>299</v>
      </c>
      <c r="H7" s="26"/>
      <c r="I7" s="12"/>
      <c r="J7" s="12"/>
      <c r="K7" s="14"/>
      <c r="L7" s="14"/>
      <c r="N7" s="14"/>
      <c r="O7" s="14"/>
      <c r="P7" s="291"/>
      <c r="Q7" s="292"/>
      <c r="R7" s="293"/>
    </row>
    <row r="8" spans="1:18" ht="2.1" customHeight="1" x14ac:dyDescent="0.2">
      <c r="A8" s="12"/>
      <c r="B8" s="9"/>
      <c r="C8" s="9"/>
      <c r="D8" s="289"/>
      <c r="E8" s="283"/>
      <c r="F8" s="283"/>
    </row>
    <row r="9" spans="1:18" ht="15" customHeight="1" x14ac:dyDescent="0.2">
      <c r="A9" s="12" t="s">
        <v>6</v>
      </c>
      <c r="B9" s="9"/>
      <c r="C9" s="9"/>
      <c r="D9" s="294" t="s">
        <v>7</v>
      </c>
      <c r="E9" s="295"/>
      <c r="F9" s="295"/>
    </row>
    <row r="10" spans="1:18" ht="5.0999999999999996" customHeight="1" x14ac:dyDescent="0.2"/>
    <row r="11" spans="1:18" s="30" customFormat="1" ht="20.100000000000001" customHeight="1" x14ac:dyDescent="0.25">
      <c r="A11" s="451" t="s">
        <v>8</v>
      </c>
      <c r="B11" s="451"/>
      <c r="C11" s="451"/>
      <c r="D11" s="451"/>
      <c r="E11" s="451"/>
      <c r="F11" s="451"/>
      <c r="G11" s="451"/>
      <c r="H11" s="451"/>
      <c r="I11" s="451"/>
      <c r="J11" s="451"/>
      <c r="K11" s="29"/>
      <c r="L11" s="29"/>
      <c r="M11" s="29"/>
      <c r="N11" s="29"/>
      <c r="O11" s="29"/>
      <c r="P11" s="29"/>
      <c r="Q11" s="29"/>
      <c r="R11" s="29"/>
    </row>
    <row r="12" spans="1:18" s="30" customFormat="1" ht="15" customHeight="1" x14ac:dyDescent="0.25">
      <c r="A12" s="31"/>
      <c r="B12" s="31"/>
      <c r="C12" s="31"/>
      <c r="D12" s="296"/>
      <c r="E12" s="296"/>
      <c r="F12" s="296"/>
      <c r="G12" s="297"/>
      <c r="H12" s="297"/>
      <c r="I12" s="297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13.5" customHeight="1" x14ac:dyDescent="0.2">
      <c r="A13" s="34" t="s">
        <v>9</v>
      </c>
      <c r="D13" s="298"/>
      <c r="E13" s="298"/>
      <c r="F13" s="298"/>
    </row>
    <row r="14" spans="1:18" ht="15" customHeight="1" x14ac:dyDescent="0.2">
      <c r="A14" s="34"/>
      <c r="D14" s="298"/>
      <c r="E14" s="298"/>
      <c r="F14" s="298"/>
    </row>
    <row r="15" spans="1:18" s="44" customFormat="1" ht="27" customHeight="1" x14ac:dyDescent="0.2">
      <c r="A15" s="36"/>
      <c r="B15" s="452" t="s">
        <v>10</v>
      </c>
      <c r="C15" s="453"/>
      <c r="D15" s="299" t="s">
        <v>11</v>
      </c>
      <c r="E15" s="300" t="s">
        <v>12</v>
      </c>
      <c r="F15" s="301" t="s">
        <v>13</v>
      </c>
      <c r="G15" s="302" t="s">
        <v>14</v>
      </c>
      <c r="H15" s="303" t="s">
        <v>15</v>
      </c>
      <c r="I15" s="304" t="s">
        <v>16</v>
      </c>
      <c r="J15" s="43" t="s">
        <v>17</v>
      </c>
    </row>
    <row r="16" spans="1:18" s="51" customFormat="1" ht="15" customHeight="1" x14ac:dyDescent="0.25">
      <c r="A16" s="45">
        <v>1</v>
      </c>
      <c r="B16" s="454" t="s">
        <v>18</v>
      </c>
      <c r="C16" s="455"/>
      <c r="D16" s="305"/>
      <c r="E16" s="306"/>
      <c r="F16" s="307"/>
      <c r="G16" s="307"/>
      <c r="H16" s="307"/>
      <c r="I16" s="308"/>
      <c r="J16" s="50"/>
    </row>
    <row r="17" spans="1:18" s="51" customFormat="1" ht="15" customHeight="1" x14ac:dyDescent="0.25">
      <c r="A17" s="52" t="s">
        <v>19</v>
      </c>
      <c r="B17" s="53"/>
      <c r="C17" s="54" t="s">
        <v>20</v>
      </c>
      <c r="D17" s="309">
        <v>0</v>
      </c>
      <c r="E17" s="310">
        <v>0</v>
      </c>
      <c r="F17" s="311">
        <v>0</v>
      </c>
      <c r="G17" s="311">
        <v>0</v>
      </c>
      <c r="H17" s="311">
        <v>0</v>
      </c>
      <c r="I17" s="308">
        <f>SUM(E17:H17)</f>
        <v>0</v>
      </c>
      <c r="J17" s="59" t="str">
        <f>IFERROR(I17/D17*100,"0")</f>
        <v>0</v>
      </c>
    </row>
    <row r="18" spans="1:18" s="51" customFormat="1" ht="15" customHeight="1" x14ac:dyDescent="0.25">
      <c r="A18" s="52" t="s">
        <v>21</v>
      </c>
      <c r="B18" s="53"/>
      <c r="C18" s="54" t="s">
        <v>22</v>
      </c>
      <c r="D18" s="312">
        <f>+D19+D20+D21</f>
        <v>0</v>
      </c>
      <c r="E18" s="310">
        <f>SUM(E19:E21)</f>
        <v>0</v>
      </c>
      <c r="F18" s="313"/>
      <c r="G18" s="313"/>
      <c r="H18" s="313"/>
      <c r="I18" s="308">
        <f>SUM(I19:I21)</f>
        <v>0</v>
      </c>
      <c r="J18" s="59" t="str">
        <f>IFERROR(I18/D18*100,"0")</f>
        <v>0</v>
      </c>
    </row>
    <row r="19" spans="1:18" s="51" customFormat="1" ht="15" customHeight="1" x14ac:dyDescent="0.25">
      <c r="A19" s="52" t="s">
        <v>23</v>
      </c>
      <c r="B19" s="63"/>
      <c r="C19" s="64" t="s">
        <v>24</v>
      </c>
      <c r="D19" s="314">
        <v>0</v>
      </c>
      <c r="E19" s="315">
        <v>0</v>
      </c>
      <c r="F19" s="311"/>
      <c r="G19" s="311"/>
      <c r="H19" s="311"/>
      <c r="I19" s="308">
        <f>SUM(E19:H19)</f>
        <v>0</v>
      </c>
      <c r="J19" s="59" t="str">
        <f>IFERROR(I19/D19*100,"0")</f>
        <v>0</v>
      </c>
    </row>
    <row r="20" spans="1:18" s="51" customFormat="1" ht="15" customHeight="1" x14ac:dyDescent="0.25">
      <c r="A20" s="52" t="s">
        <v>25</v>
      </c>
      <c r="B20" s="63"/>
      <c r="C20" s="64" t="s">
        <v>26</v>
      </c>
      <c r="D20" s="316">
        <v>0</v>
      </c>
      <c r="E20" s="315">
        <v>0</v>
      </c>
      <c r="F20" s="311"/>
      <c r="G20" s="311"/>
      <c r="H20" s="311"/>
      <c r="I20" s="308">
        <f>SUM(E20:H20)</f>
        <v>0</v>
      </c>
      <c r="J20" s="59" t="str">
        <f>IFERROR(I20/D20*100,"0")</f>
        <v>0</v>
      </c>
    </row>
    <row r="21" spans="1:18" s="51" customFormat="1" ht="24.75" customHeight="1" x14ac:dyDescent="0.25">
      <c r="A21" s="52" t="s">
        <v>27</v>
      </c>
      <c r="B21" s="63"/>
      <c r="C21" s="64" t="s">
        <v>28</v>
      </c>
      <c r="D21" s="314">
        <v>0</v>
      </c>
      <c r="E21" s="315">
        <v>0</v>
      </c>
      <c r="F21" s="311"/>
      <c r="G21" s="311"/>
      <c r="H21" s="311"/>
      <c r="I21" s="308">
        <f>SUM(E21:H21)</f>
        <v>0</v>
      </c>
      <c r="J21" s="59" t="str">
        <f>IFERROR(I21/D21*100, "0")</f>
        <v>0</v>
      </c>
    </row>
    <row r="22" spans="1:18" s="51" customFormat="1" ht="15" customHeight="1" x14ac:dyDescent="0.25">
      <c r="A22" s="52" t="s">
        <v>29</v>
      </c>
      <c r="B22" s="71"/>
      <c r="C22" s="72" t="s">
        <v>30</v>
      </c>
      <c r="D22" s="312">
        <f>D17+D18</f>
        <v>0</v>
      </c>
      <c r="E22" s="317">
        <f>E17-E18</f>
        <v>0</v>
      </c>
      <c r="F22" s="318">
        <f>F17-F18</f>
        <v>0</v>
      </c>
      <c r="G22" s="318">
        <f>G17-G18</f>
        <v>0</v>
      </c>
      <c r="H22" s="317">
        <f>H17-H18</f>
        <v>0</v>
      </c>
      <c r="I22" s="308">
        <f>I17+I18</f>
        <v>0</v>
      </c>
      <c r="J22" s="59" t="str">
        <f>IFERROR(I22/D22*100, "0")</f>
        <v>0</v>
      </c>
    </row>
    <row r="23" spans="1:18" s="51" customFormat="1" ht="15" customHeight="1" x14ac:dyDescent="0.25">
      <c r="A23" s="52"/>
      <c r="B23" s="71"/>
      <c r="C23" s="76"/>
      <c r="D23" s="312"/>
      <c r="E23" s="317"/>
      <c r="F23" s="319"/>
      <c r="G23" s="319"/>
      <c r="H23" s="319"/>
      <c r="I23" s="308"/>
      <c r="J23" s="78"/>
    </row>
    <row r="24" spans="1:18" s="51" customFormat="1" ht="15" customHeight="1" x14ac:dyDescent="0.25">
      <c r="A24" s="45">
        <v>2</v>
      </c>
      <c r="B24" s="79" t="s">
        <v>31</v>
      </c>
      <c r="C24" s="80"/>
      <c r="D24" s="312">
        <v>0</v>
      </c>
      <c r="E24" s="317">
        <v>0</v>
      </c>
      <c r="F24" s="319">
        <v>0</v>
      </c>
      <c r="G24" s="319"/>
      <c r="H24" s="319"/>
      <c r="I24" s="308">
        <f>SUM(E24:H24)</f>
        <v>0</v>
      </c>
      <c r="J24" s="59" t="str">
        <f>IFERROR(I24/D24*100, "0")</f>
        <v>0</v>
      </c>
    </row>
    <row r="25" spans="1:18" s="51" customFormat="1" ht="15" customHeight="1" x14ac:dyDescent="0.25">
      <c r="A25" s="52"/>
      <c r="B25" s="71"/>
      <c r="C25" s="76"/>
      <c r="D25" s="312"/>
      <c r="E25" s="317"/>
      <c r="F25" s="319"/>
      <c r="G25" s="319"/>
      <c r="H25" s="319"/>
      <c r="I25" s="308"/>
      <c r="J25" s="78"/>
    </row>
    <row r="26" spans="1:18" s="51" customFormat="1" ht="15" customHeight="1" x14ac:dyDescent="0.25">
      <c r="A26" s="81">
        <v>3</v>
      </c>
      <c r="B26" s="71" t="s">
        <v>32</v>
      </c>
      <c r="C26" s="76"/>
      <c r="D26" s="312">
        <f t="shared" ref="D26:H26" si="0">SUM(D27:D28)</f>
        <v>0</v>
      </c>
      <c r="E26" s="317">
        <f t="shared" si="0"/>
        <v>0</v>
      </c>
      <c r="F26" s="318">
        <f t="shared" si="0"/>
        <v>0</v>
      </c>
      <c r="G26" s="318">
        <f t="shared" si="0"/>
        <v>0</v>
      </c>
      <c r="H26" s="318">
        <f t="shared" si="0"/>
        <v>0</v>
      </c>
      <c r="I26" s="308">
        <f>SUM(I27:I28)</f>
        <v>0</v>
      </c>
      <c r="J26" s="59" t="str">
        <f>IFERROR(I26/D26*100,"0")</f>
        <v>0</v>
      </c>
    </row>
    <row r="27" spans="1:18" s="51" customFormat="1" ht="15" customHeight="1" x14ac:dyDescent="0.25">
      <c r="A27" s="82" t="s">
        <v>33</v>
      </c>
      <c r="B27" s="71"/>
      <c r="C27" s="83" t="s">
        <v>34</v>
      </c>
      <c r="D27" s="316">
        <v>0</v>
      </c>
      <c r="E27" s="320">
        <v>0</v>
      </c>
      <c r="F27" s="320">
        <v>0</v>
      </c>
      <c r="G27" s="320">
        <v>0</v>
      </c>
      <c r="H27" s="320">
        <v>0</v>
      </c>
      <c r="I27" s="308">
        <f>SUM(E27:H27)</f>
        <v>0</v>
      </c>
      <c r="J27" s="59" t="str">
        <f>IFERROR(I27/D27*100,"0")</f>
        <v>0</v>
      </c>
    </row>
    <row r="28" spans="1:18" s="51" customFormat="1" ht="15" customHeight="1" x14ac:dyDescent="0.25">
      <c r="A28" s="82" t="s">
        <v>35</v>
      </c>
      <c r="B28" s="79"/>
      <c r="C28" s="86" t="s">
        <v>36</v>
      </c>
      <c r="D28" s="316">
        <v>0</v>
      </c>
      <c r="E28" s="321">
        <v>0</v>
      </c>
      <c r="F28" s="322"/>
      <c r="G28" s="322"/>
      <c r="H28" s="322"/>
      <c r="I28" s="308">
        <f>SUM(E28:H28)</f>
        <v>0</v>
      </c>
      <c r="J28" s="59" t="str">
        <f>IFERROR(I28/D28*100,"0")</f>
        <v>0</v>
      </c>
    </row>
    <row r="29" spans="1:18" s="51" customFormat="1" ht="14.1" customHeight="1" x14ac:dyDescent="0.25">
      <c r="A29" s="89"/>
      <c r="B29" s="90"/>
      <c r="C29" s="91"/>
      <c r="D29" s="323"/>
      <c r="E29" s="323"/>
      <c r="F29" s="324"/>
      <c r="G29" s="324"/>
      <c r="H29" s="324"/>
      <c r="I29" s="324"/>
      <c r="J29" s="94"/>
    </row>
    <row r="30" spans="1:18" s="51" customFormat="1" ht="16.5" customHeight="1" x14ac:dyDescent="0.2">
      <c r="A30" s="34" t="s">
        <v>37</v>
      </c>
      <c r="B30" s="90"/>
      <c r="C30" s="90"/>
      <c r="D30" s="323"/>
      <c r="E30" s="323"/>
      <c r="F30" s="325"/>
      <c r="G30" s="325"/>
      <c r="H30" s="325"/>
      <c r="I30" s="325"/>
      <c r="J30" s="96"/>
    </row>
    <row r="31" spans="1:18" ht="14.1" customHeight="1" x14ac:dyDescent="0.2">
      <c r="B31" s="97"/>
      <c r="C31" s="97"/>
      <c r="D31" s="326"/>
      <c r="E31" s="326"/>
      <c r="F31" s="278"/>
      <c r="G31" s="327"/>
      <c r="H31" s="327"/>
      <c r="I31" s="328"/>
      <c r="J31" s="101"/>
      <c r="K31" s="6"/>
      <c r="L31" s="6"/>
      <c r="M31" s="6"/>
      <c r="N31" s="6"/>
      <c r="O31" s="6"/>
      <c r="P31" s="6"/>
      <c r="Q31" s="6"/>
      <c r="R31" s="6"/>
    </row>
    <row r="32" spans="1:18" s="44" customFormat="1" ht="27" customHeight="1" x14ac:dyDescent="0.2">
      <c r="A32" s="36"/>
      <c r="B32" s="456" t="s">
        <v>38</v>
      </c>
      <c r="C32" s="457"/>
      <c r="D32" s="329" t="s">
        <v>11</v>
      </c>
      <c r="E32" s="300" t="s">
        <v>12</v>
      </c>
      <c r="F32" s="301" t="s">
        <v>13</v>
      </c>
      <c r="G32" s="302" t="s">
        <v>14</v>
      </c>
      <c r="H32" s="303" t="s">
        <v>15</v>
      </c>
      <c r="I32" s="304" t="s">
        <v>16</v>
      </c>
      <c r="J32" s="103" t="s">
        <v>17</v>
      </c>
    </row>
    <row r="33" spans="1:10" s="51" customFormat="1" ht="18" customHeight="1" x14ac:dyDescent="0.25">
      <c r="A33" s="104" t="s">
        <v>39</v>
      </c>
      <c r="B33" s="458" t="s">
        <v>40</v>
      </c>
      <c r="C33" s="459"/>
      <c r="D33" s="312">
        <v>101942.68</v>
      </c>
      <c r="E33" s="330">
        <v>0</v>
      </c>
      <c r="F33" s="330">
        <v>0</v>
      </c>
      <c r="G33" s="330">
        <v>0</v>
      </c>
      <c r="H33" s="330">
        <v>71245.39</v>
      </c>
      <c r="I33" s="308">
        <f>SUM(E33:H33)</f>
        <v>71245.39</v>
      </c>
      <c r="J33" s="59">
        <f t="shared" ref="J33:J38" si="1">IFERROR(I33/D33*100,"0")</f>
        <v>69.88769571292417</v>
      </c>
    </row>
    <row r="34" spans="1:10" s="51" customFormat="1" ht="18" customHeight="1" x14ac:dyDescent="0.25">
      <c r="A34" s="104" t="s">
        <v>41</v>
      </c>
      <c r="B34" s="441" t="s">
        <v>42</v>
      </c>
      <c r="C34" s="447"/>
      <c r="D34" s="331">
        <f>SUM(D35:D37)</f>
        <v>0</v>
      </c>
      <c r="E34" s="330">
        <f t="shared" ref="E34:H34" si="2">SUM(E35:E37)</f>
        <v>0</v>
      </c>
      <c r="F34" s="330">
        <f t="shared" si="2"/>
        <v>0</v>
      </c>
      <c r="G34" s="330">
        <f t="shared" si="2"/>
        <v>0</v>
      </c>
      <c r="H34" s="330">
        <f t="shared" si="2"/>
        <v>0</v>
      </c>
      <c r="I34" s="308">
        <f>SUM(I35:I37)</f>
        <v>0</v>
      </c>
      <c r="J34" s="59" t="str">
        <f t="shared" si="1"/>
        <v>0</v>
      </c>
    </row>
    <row r="35" spans="1:10" s="116" customFormat="1" ht="25.5" customHeight="1" x14ac:dyDescent="0.25">
      <c r="A35" s="110" t="s">
        <v>43</v>
      </c>
      <c r="B35" s="111"/>
      <c r="C35" s="112" t="s">
        <v>44</v>
      </c>
      <c r="D35" s="314">
        <v>0</v>
      </c>
      <c r="E35" s="330">
        <v>0</v>
      </c>
      <c r="F35" s="330">
        <v>0</v>
      </c>
      <c r="G35" s="330">
        <v>0</v>
      </c>
      <c r="H35" s="330">
        <v>0</v>
      </c>
      <c r="I35" s="308">
        <f>SUM(E35:H35)</f>
        <v>0</v>
      </c>
      <c r="J35" s="59" t="str">
        <f t="shared" si="1"/>
        <v>0</v>
      </c>
    </row>
    <row r="36" spans="1:10" s="116" customFormat="1" ht="12.75" customHeight="1" x14ac:dyDescent="0.25">
      <c r="A36" s="110" t="s">
        <v>45</v>
      </c>
      <c r="B36" s="117"/>
      <c r="C36" s="112" t="s">
        <v>46</v>
      </c>
      <c r="D36" s="314">
        <v>0</v>
      </c>
      <c r="E36" s="330">
        <v>0</v>
      </c>
      <c r="F36" s="330">
        <v>0</v>
      </c>
      <c r="G36" s="330">
        <v>0</v>
      </c>
      <c r="H36" s="330">
        <v>0</v>
      </c>
      <c r="I36" s="308">
        <f>SUM(E36:H36)</f>
        <v>0</v>
      </c>
      <c r="J36" s="59" t="str">
        <f t="shared" si="1"/>
        <v>0</v>
      </c>
    </row>
    <row r="37" spans="1:10" s="116" customFormat="1" ht="12.75" customHeight="1" x14ac:dyDescent="0.25">
      <c r="A37" s="110" t="s">
        <v>47</v>
      </c>
      <c r="B37" s="117"/>
      <c r="C37" s="112" t="s">
        <v>48</v>
      </c>
      <c r="D37" s="314">
        <v>0</v>
      </c>
      <c r="E37" s="330">
        <v>0</v>
      </c>
      <c r="F37" s="330">
        <v>0</v>
      </c>
      <c r="G37" s="330">
        <v>0</v>
      </c>
      <c r="H37" s="330">
        <v>0</v>
      </c>
      <c r="I37" s="308">
        <f>SUM(E37:H37)</f>
        <v>0</v>
      </c>
      <c r="J37" s="59" t="str">
        <f t="shared" si="1"/>
        <v>0</v>
      </c>
    </row>
    <row r="38" spans="1:10" s="116" customFormat="1" ht="18" customHeight="1" x14ac:dyDescent="0.25">
      <c r="A38" s="104" t="s">
        <v>49</v>
      </c>
      <c r="B38" s="441" t="s">
        <v>50</v>
      </c>
      <c r="C38" s="447"/>
      <c r="D38" s="331">
        <v>0</v>
      </c>
      <c r="E38" s="330">
        <v>0</v>
      </c>
      <c r="F38" s="330">
        <v>0</v>
      </c>
      <c r="G38" s="330">
        <v>0</v>
      </c>
      <c r="H38" s="330">
        <v>0</v>
      </c>
      <c r="I38" s="308">
        <f>SUM(E38:H38)</f>
        <v>0</v>
      </c>
      <c r="J38" s="59" t="str">
        <f t="shared" si="1"/>
        <v>0</v>
      </c>
    </row>
    <row r="39" spans="1:10" s="122" customFormat="1" ht="22.15" customHeight="1" x14ac:dyDescent="0.25">
      <c r="A39" s="110" t="s">
        <v>51</v>
      </c>
      <c r="B39" s="118" t="s">
        <v>52</v>
      </c>
      <c r="C39" s="119"/>
      <c r="D39" s="331">
        <f>SUM(D33+D34+D38)</f>
        <v>101942.68</v>
      </c>
      <c r="E39" s="332">
        <f>SUM(E33+E34+E38)</f>
        <v>0</v>
      </c>
      <c r="F39" s="332">
        <f>SUM(F33+F34+F38)</f>
        <v>0</v>
      </c>
      <c r="G39" s="332">
        <f>SUM(G33+G34+G38)</f>
        <v>0</v>
      </c>
      <c r="H39" s="332">
        <f>SUM(H33+H34+H38)</f>
        <v>71245.39</v>
      </c>
      <c r="I39" s="333">
        <f>SUM(I33+I34+I38+I41)</f>
        <v>71245.39</v>
      </c>
      <c r="J39" s="59">
        <f>I39/D39*100</f>
        <v>69.88769571292417</v>
      </c>
    </row>
    <row r="40" spans="1:10" s="122" customFormat="1" ht="8.1" customHeight="1" x14ac:dyDescent="0.25">
      <c r="A40" s="123"/>
      <c r="B40" s="124"/>
      <c r="C40" s="124"/>
      <c r="D40" s="334"/>
      <c r="E40" s="334"/>
      <c r="F40" s="335"/>
      <c r="G40" s="335"/>
      <c r="H40" s="335"/>
      <c r="I40" s="335"/>
      <c r="J40" s="127"/>
    </row>
    <row r="41" spans="1:10" s="122" customFormat="1" ht="22.15" customHeight="1" x14ac:dyDescent="0.25">
      <c r="A41" s="128" t="s">
        <v>53</v>
      </c>
      <c r="B41" s="118" t="s">
        <v>54</v>
      </c>
      <c r="C41" s="119"/>
      <c r="D41" s="331">
        <v>0</v>
      </c>
      <c r="E41" s="332">
        <v>0</v>
      </c>
      <c r="F41" s="336">
        <v>0</v>
      </c>
      <c r="G41" s="336"/>
      <c r="H41" s="336"/>
      <c r="I41" s="333"/>
      <c r="J41" s="130"/>
    </row>
    <row r="42" spans="1:10" s="51" customFormat="1" ht="8.1" customHeight="1" x14ac:dyDescent="0.2">
      <c r="A42" s="1"/>
      <c r="B42" s="131"/>
      <c r="C42" s="131"/>
      <c r="D42" s="337"/>
      <c r="E42" s="337"/>
      <c r="F42" s="325"/>
      <c r="G42" s="325"/>
      <c r="H42" s="325"/>
      <c r="I42" s="324"/>
      <c r="J42" s="94"/>
    </row>
    <row r="43" spans="1:10" s="44" customFormat="1" ht="27" customHeight="1" x14ac:dyDescent="0.2">
      <c r="A43" s="36"/>
      <c r="B43" s="133" t="s">
        <v>55</v>
      </c>
      <c r="C43" s="134"/>
      <c r="D43" s="329" t="s">
        <v>11</v>
      </c>
      <c r="E43" s="300" t="s">
        <v>12</v>
      </c>
      <c r="F43" s="301" t="s">
        <v>13</v>
      </c>
      <c r="G43" s="302" t="s">
        <v>14</v>
      </c>
      <c r="H43" s="303" t="s">
        <v>15</v>
      </c>
      <c r="I43" s="304" t="s">
        <v>16</v>
      </c>
      <c r="J43" s="103" t="s">
        <v>17</v>
      </c>
    </row>
    <row r="44" spans="1:10" s="51" customFormat="1" ht="18" customHeight="1" x14ac:dyDescent="0.25">
      <c r="A44" s="135">
        <v>7</v>
      </c>
      <c r="B44" s="448" t="s">
        <v>56</v>
      </c>
      <c r="C44" s="449"/>
      <c r="D44" s="338">
        <f>+D46+D49+D52+D55</f>
        <v>-91942.68</v>
      </c>
      <c r="E44" s="339">
        <f>+E46+E49+E52+E55</f>
        <v>0</v>
      </c>
      <c r="F44" s="339">
        <f t="shared" ref="F44:I44" si="3">+F46+F49+F52+F55</f>
        <v>0</v>
      </c>
      <c r="G44" s="339">
        <f t="shared" si="3"/>
        <v>0</v>
      </c>
      <c r="H44" s="340">
        <f t="shared" si="3"/>
        <v>-71245.39</v>
      </c>
      <c r="I44" s="341">
        <f t="shared" si="3"/>
        <v>-71245.39</v>
      </c>
      <c r="J44" s="59">
        <f>I44/D44*100</f>
        <v>77.488920270760005</v>
      </c>
    </row>
    <row r="45" spans="1:10" s="51" customFormat="1" ht="12.75" customHeight="1" x14ac:dyDescent="0.25">
      <c r="A45" s="135" t="s">
        <v>57</v>
      </c>
      <c r="B45" s="139"/>
      <c r="C45" s="140" t="s">
        <v>58</v>
      </c>
      <c r="D45" s="342"/>
      <c r="E45" s="343"/>
      <c r="F45" s="344"/>
      <c r="G45" s="344"/>
      <c r="H45" s="344"/>
      <c r="I45" s="345"/>
      <c r="J45" s="59"/>
    </row>
    <row r="46" spans="1:10" s="51" customFormat="1" x14ac:dyDescent="0.25">
      <c r="A46" s="135" t="s">
        <v>59</v>
      </c>
      <c r="B46" s="117"/>
      <c r="C46" s="112" t="s">
        <v>60</v>
      </c>
      <c r="D46" s="342">
        <f t="shared" ref="D46:F46" si="4">SUM(D47:D48)</f>
        <v>0</v>
      </c>
      <c r="E46" s="346">
        <f t="shared" si="4"/>
        <v>0</v>
      </c>
      <c r="F46" s="346">
        <f t="shared" si="4"/>
        <v>0</v>
      </c>
      <c r="G46" s="346">
        <f t="shared" ref="G46:H46" si="5">SUM(G47:G48)</f>
        <v>0</v>
      </c>
      <c r="H46" s="346">
        <f t="shared" si="5"/>
        <v>0</v>
      </c>
      <c r="I46" s="345">
        <f>SUM(I47:I48)</f>
        <v>0</v>
      </c>
      <c r="J46" s="347">
        <f>IFERROR(I46/D46*100,0)</f>
        <v>0</v>
      </c>
    </row>
    <row r="47" spans="1:10" s="51" customFormat="1" x14ac:dyDescent="0.25">
      <c r="A47" s="135" t="s">
        <v>61</v>
      </c>
      <c r="B47" s="145"/>
      <c r="C47" s="146" t="s">
        <v>62</v>
      </c>
      <c r="D47" s="348">
        <v>0</v>
      </c>
      <c r="E47" s="349">
        <v>0</v>
      </c>
      <c r="F47" s="349">
        <v>0</v>
      </c>
      <c r="G47" s="330">
        <v>0</v>
      </c>
      <c r="H47" s="350">
        <v>0</v>
      </c>
      <c r="I47" s="351">
        <f>SUM(E47:H47)</f>
        <v>0</v>
      </c>
      <c r="J47" s="347">
        <f>IFERROR(I47/D47*100,0)</f>
        <v>0</v>
      </c>
    </row>
    <row r="48" spans="1:10" s="51" customFormat="1" x14ac:dyDescent="0.25">
      <c r="A48" s="135" t="s">
        <v>63</v>
      </c>
      <c r="B48" s="145"/>
      <c r="C48" s="146" t="s">
        <v>64</v>
      </c>
      <c r="D48" s="348">
        <v>0</v>
      </c>
      <c r="E48" s="349">
        <v>0</v>
      </c>
      <c r="F48" s="349">
        <v>0</v>
      </c>
      <c r="G48" s="330">
        <v>0</v>
      </c>
      <c r="H48" s="350">
        <v>0</v>
      </c>
      <c r="I48" s="351">
        <f>SUM(E48:H48)</f>
        <v>0</v>
      </c>
      <c r="J48" s="347">
        <f>IFERROR(I48/D48*100,0)</f>
        <v>0</v>
      </c>
    </row>
    <row r="49" spans="1:10" s="51" customFormat="1" ht="12.75" customHeight="1" x14ac:dyDescent="0.25">
      <c r="A49" s="135" t="s">
        <v>65</v>
      </c>
      <c r="B49" s="117"/>
      <c r="C49" s="112" t="s">
        <v>66</v>
      </c>
      <c r="D49" s="352">
        <f t="shared" ref="D49:H49" si="6">D50+D51</f>
        <v>-90905.48</v>
      </c>
      <c r="E49" s="346">
        <f t="shared" si="6"/>
        <v>0</v>
      </c>
      <c r="F49" s="346">
        <f t="shared" si="6"/>
        <v>0</v>
      </c>
      <c r="G49" s="346">
        <f t="shared" si="6"/>
        <v>0</v>
      </c>
      <c r="H49" s="353">
        <f t="shared" si="6"/>
        <v>-70345.39</v>
      </c>
      <c r="I49" s="354">
        <f>SUM(I50:I51)</f>
        <v>-70345.39</v>
      </c>
      <c r="J49" s="59">
        <f>I49/D49*100</f>
        <v>77.383002652865372</v>
      </c>
    </row>
    <row r="50" spans="1:10" s="51" customFormat="1" x14ac:dyDescent="0.25">
      <c r="A50" s="135" t="s">
        <v>67</v>
      </c>
      <c r="B50" s="145"/>
      <c r="C50" s="146" t="s">
        <v>62</v>
      </c>
      <c r="D50" s="348">
        <v>0</v>
      </c>
      <c r="E50" s="355">
        <v>0</v>
      </c>
      <c r="F50" s="355">
        <v>0</v>
      </c>
      <c r="G50" s="330">
        <v>0</v>
      </c>
      <c r="H50" s="350">
        <v>0</v>
      </c>
      <c r="I50" s="351">
        <f>SUM(E50:H50)</f>
        <v>0</v>
      </c>
      <c r="J50" s="59">
        <f>IFERROR(I50/D50*100,0)</f>
        <v>0</v>
      </c>
    </row>
    <row r="51" spans="1:10" s="51" customFormat="1" x14ac:dyDescent="0.25">
      <c r="A51" s="135" t="s">
        <v>68</v>
      </c>
      <c r="B51" s="145"/>
      <c r="C51" s="146" t="s">
        <v>64</v>
      </c>
      <c r="D51" s="356">
        <v>-90905.48</v>
      </c>
      <c r="E51" s="355">
        <v>0</v>
      </c>
      <c r="F51" s="355">
        <v>0</v>
      </c>
      <c r="G51" s="350">
        <v>0</v>
      </c>
      <c r="H51" s="357">
        <v>-70345.39</v>
      </c>
      <c r="I51" s="358">
        <f>SUM(E51:H51)</f>
        <v>-70345.39</v>
      </c>
      <c r="J51" s="59">
        <f t="shared" ref="J51" si="7">I51/D51*100</f>
        <v>77.383002652865372</v>
      </c>
    </row>
    <row r="52" spans="1:10" s="51" customFormat="1" ht="12.75" customHeight="1" x14ac:dyDescent="0.25">
      <c r="A52" s="135" t="s">
        <v>69</v>
      </c>
      <c r="B52" s="117"/>
      <c r="C52" s="112" t="s">
        <v>70</v>
      </c>
      <c r="D52" s="352">
        <f t="shared" ref="D52:H52" si="8">SUM(D53:D54)</f>
        <v>-1037.2</v>
      </c>
      <c r="E52" s="346">
        <f t="shared" si="8"/>
        <v>0</v>
      </c>
      <c r="F52" s="346">
        <f t="shared" si="8"/>
        <v>0</v>
      </c>
      <c r="G52" s="346">
        <f t="shared" si="8"/>
        <v>0</v>
      </c>
      <c r="H52" s="353">
        <f t="shared" si="8"/>
        <v>-900</v>
      </c>
      <c r="I52" s="354">
        <f>SUM(I53:I54)</f>
        <v>-900</v>
      </c>
      <c r="J52" s="59">
        <f t="shared" ref="J52:J66" si="9">IFERROR(I52/D52*100,0)</f>
        <v>86.772078673351331</v>
      </c>
    </row>
    <row r="53" spans="1:10" s="51" customFormat="1" x14ac:dyDescent="0.25">
      <c r="A53" s="135" t="s">
        <v>71</v>
      </c>
      <c r="B53" s="145"/>
      <c r="C53" s="146" t="s">
        <v>62</v>
      </c>
      <c r="D53" s="348">
        <v>0</v>
      </c>
      <c r="E53" s="355">
        <v>0</v>
      </c>
      <c r="F53" s="355">
        <v>0</v>
      </c>
      <c r="G53" s="330">
        <v>0</v>
      </c>
      <c r="H53" s="350">
        <v>0</v>
      </c>
      <c r="I53" s="351">
        <f>SUM(E53:H53)</f>
        <v>0</v>
      </c>
      <c r="J53" s="59">
        <f t="shared" si="9"/>
        <v>0</v>
      </c>
    </row>
    <row r="54" spans="1:10" s="51" customFormat="1" x14ac:dyDescent="0.25">
      <c r="A54" s="135" t="s">
        <v>72</v>
      </c>
      <c r="B54" s="145"/>
      <c r="C54" s="146" t="s">
        <v>64</v>
      </c>
      <c r="D54" s="356">
        <v>-1037.2</v>
      </c>
      <c r="E54" s="349">
        <v>0</v>
      </c>
      <c r="F54" s="349">
        <v>0</v>
      </c>
      <c r="G54" s="330">
        <v>0</v>
      </c>
      <c r="H54" s="357">
        <v>-900</v>
      </c>
      <c r="I54" s="358">
        <f>SUM(E54:H54)</f>
        <v>-900</v>
      </c>
      <c r="J54" s="59">
        <f t="shared" si="9"/>
        <v>86.772078673351331</v>
      </c>
    </row>
    <row r="55" spans="1:10" s="51" customFormat="1" ht="12.75" customHeight="1" x14ac:dyDescent="0.25">
      <c r="A55" s="135" t="s">
        <v>73</v>
      </c>
      <c r="B55" s="117"/>
      <c r="C55" s="112" t="s">
        <v>74</v>
      </c>
      <c r="D55" s="342">
        <f t="shared" ref="D55:H55" si="10">SUM(D56:D57)</f>
        <v>0</v>
      </c>
      <c r="E55" s="346">
        <f t="shared" si="10"/>
        <v>0</v>
      </c>
      <c r="F55" s="346">
        <f t="shared" si="10"/>
        <v>0</v>
      </c>
      <c r="G55" s="346">
        <f t="shared" si="10"/>
        <v>0</v>
      </c>
      <c r="H55" s="346">
        <f t="shared" si="10"/>
        <v>0</v>
      </c>
      <c r="I55" s="345">
        <f>SUM(I56:I57)</f>
        <v>0</v>
      </c>
      <c r="J55" s="59">
        <f t="shared" si="9"/>
        <v>0</v>
      </c>
    </row>
    <row r="56" spans="1:10" s="51" customFormat="1" x14ac:dyDescent="0.25">
      <c r="A56" s="135" t="s">
        <v>75</v>
      </c>
      <c r="B56" s="145"/>
      <c r="C56" s="146" t="s">
        <v>62</v>
      </c>
      <c r="D56" s="348">
        <v>0</v>
      </c>
      <c r="E56" s="349">
        <v>0</v>
      </c>
      <c r="F56" s="349">
        <v>0</v>
      </c>
      <c r="G56" s="330">
        <v>0</v>
      </c>
      <c r="H56" s="350">
        <v>0</v>
      </c>
      <c r="I56" s="351">
        <f>SUM(E56:H56)</f>
        <v>0</v>
      </c>
      <c r="J56" s="59">
        <f t="shared" si="9"/>
        <v>0</v>
      </c>
    </row>
    <row r="57" spans="1:10" s="51" customFormat="1" x14ac:dyDescent="0.25">
      <c r="A57" s="135" t="s">
        <v>76</v>
      </c>
      <c r="B57" s="145"/>
      <c r="C57" s="146" t="s">
        <v>64</v>
      </c>
      <c r="D57" s="348">
        <v>0</v>
      </c>
      <c r="E57" s="355">
        <v>0</v>
      </c>
      <c r="F57" s="355">
        <v>0</v>
      </c>
      <c r="G57" s="330">
        <v>0</v>
      </c>
      <c r="H57" s="350">
        <v>0</v>
      </c>
      <c r="I57" s="351">
        <f>SUM(E57:H57)</f>
        <v>0</v>
      </c>
      <c r="J57" s="59">
        <f>IFERROR(I57/D57*100,0)</f>
        <v>0</v>
      </c>
    </row>
    <row r="58" spans="1:10" s="51" customFormat="1" ht="28.5" customHeight="1" x14ac:dyDescent="0.25">
      <c r="A58" s="45">
        <v>8</v>
      </c>
      <c r="B58" s="436" t="s">
        <v>77</v>
      </c>
      <c r="C58" s="450"/>
      <c r="D58" s="342">
        <f t="shared" ref="D58:F58" si="11">SUM(D59:D66)</f>
        <v>0</v>
      </c>
      <c r="E58" s="346">
        <f t="shared" si="11"/>
        <v>0</v>
      </c>
      <c r="F58" s="346">
        <f t="shared" si="11"/>
        <v>0</v>
      </c>
      <c r="G58" s="346">
        <f t="shared" ref="G58:H58" si="12">SUM(G59:G66)</f>
        <v>0</v>
      </c>
      <c r="H58" s="346">
        <f t="shared" si="12"/>
        <v>0</v>
      </c>
      <c r="I58" s="345">
        <f>SUM(I59:I66)</f>
        <v>0</v>
      </c>
      <c r="J58" s="59">
        <f t="shared" si="9"/>
        <v>0</v>
      </c>
    </row>
    <row r="59" spans="1:10" s="51" customFormat="1" x14ac:dyDescent="0.25">
      <c r="A59" s="135" t="s">
        <v>78</v>
      </c>
      <c r="B59" s="145"/>
      <c r="C59" s="146" t="s">
        <v>79</v>
      </c>
      <c r="D59" s="314">
        <v>0</v>
      </c>
      <c r="E59" s="330">
        <v>0</v>
      </c>
      <c r="F59" s="330">
        <v>0</v>
      </c>
      <c r="G59" s="330">
        <v>0</v>
      </c>
      <c r="H59" s="350">
        <v>0</v>
      </c>
      <c r="I59" s="351">
        <f t="shared" ref="I59:I66" si="13">SUM(E59:H59)</f>
        <v>0</v>
      </c>
      <c r="J59" s="59">
        <f t="shared" si="9"/>
        <v>0</v>
      </c>
    </row>
    <row r="60" spans="1:10" s="51" customFormat="1" ht="12.75" customHeight="1" x14ac:dyDescent="0.25">
      <c r="A60" s="135" t="s">
        <v>80</v>
      </c>
      <c r="B60" s="145"/>
      <c r="C60" s="146" t="s">
        <v>81</v>
      </c>
      <c r="D60" s="314">
        <v>0</v>
      </c>
      <c r="E60" s="330">
        <v>0</v>
      </c>
      <c r="F60" s="330">
        <v>0</v>
      </c>
      <c r="G60" s="330">
        <v>0</v>
      </c>
      <c r="H60" s="350">
        <v>0</v>
      </c>
      <c r="I60" s="351">
        <f t="shared" si="13"/>
        <v>0</v>
      </c>
      <c r="J60" s="59">
        <f t="shared" si="9"/>
        <v>0</v>
      </c>
    </row>
    <row r="61" spans="1:10" s="51" customFormat="1" x14ac:dyDescent="0.25">
      <c r="A61" s="135" t="s">
        <v>82</v>
      </c>
      <c r="B61" s="145"/>
      <c r="C61" s="146" t="s">
        <v>83</v>
      </c>
      <c r="D61" s="314">
        <v>0</v>
      </c>
      <c r="E61" s="330">
        <v>0</v>
      </c>
      <c r="F61" s="330">
        <v>0</v>
      </c>
      <c r="G61" s="330">
        <v>0</v>
      </c>
      <c r="H61" s="350">
        <v>0</v>
      </c>
      <c r="I61" s="351">
        <f t="shared" si="13"/>
        <v>0</v>
      </c>
      <c r="J61" s="59">
        <f t="shared" si="9"/>
        <v>0</v>
      </c>
    </row>
    <row r="62" spans="1:10" s="51" customFormat="1" ht="12.75" customHeight="1" x14ac:dyDescent="0.25">
      <c r="A62" s="135" t="s">
        <v>84</v>
      </c>
      <c r="B62" s="145"/>
      <c r="C62" s="146" t="s">
        <v>85</v>
      </c>
      <c r="D62" s="314">
        <v>0</v>
      </c>
      <c r="E62" s="330">
        <v>0</v>
      </c>
      <c r="F62" s="330">
        <v>0</v>
      </c>
      <c r="G62" s="330">
        <v>0</v>
      </c>
      <c r="H62" s="350">
        <v>0</v>
      </c>
      <c r="I62" s="351">
        <f t="shared" si="13"/>
        <v>0</v>
      </c>
      <c r="J62" s="59">
        <f t="shared" si="9"/>
        <v>0</v>
      </c>
    </row>
    <row r="63" spans="1:10" s="51" customFormat="1" ht="12.75" customHeight="1" x14ac:dyDescent="0.25">
      <c r="A63" s="135" t="s">
        <v>86</v>
      </c>
      <c r="B63" s="145"/>
      <c r="C63" s="146" t="s">
        <v>87</v>
      </c>
      <c r="D63" s="314">
        <v>0</v>
      </c>
      <c r="E63" s="330">
        <v>0</v>
      </c>
      <c r="F63" s="330">
        <v>0</v>
      </c>
      <c r="G63" s="330">
        <v>0</v>
      </c>
      <c r="H63" s="350">
        <v>0</v>
      </c>
      <c r="I63" s="351">
        <f t="shared" si="13"/>
        <v>0</v>
      </c>
      <c r="J63" s="59">
        <f t="shared" si="9"/>
        <v>0</v>
      </c>
    </row>
    <row r="64" spans="1:10" s="51" customFormat="1" x14ac:dyDescent="0.25">
      <c r="A64" s="135" t="s">
        <v>88</v>
      </c>
      <c r="B64" s="145"/>
      <c r="C64" s="146" t="s">
        <v>89</v>
      </c>
      <c r="D64" s="314">
        <v>0</v>
      </c>
      <c r="E64" s="330">
        <v>0</v>
      </c>
      <c r="F64" s="330">
        <v>0</v>
      </c>
      <c r="G64" s="330">
        <v>0</v>
      </c>
      <c r="H64" s="350">
        <v>0</v>
      </c>
      <c r="I64" s="351">
        <f t="shared" si="13"/>
        <v>0</v>
      </c>
      <c r="J64" s="59">
        <f t="shared" si="9"/>
        <v>0</v>
      </c>
    </row>
    <row r="65" spans="1:10" s="51" customFormat="1" x14ac:dyDescent="0.25">
      <c r="A65" s="135" t="s">
        <v>90</v>
      </c>
      <c r="B65" s="145"/>
      <c r="C65" s="146" t="s">
        <v>91</v>
      </c>
      <c r="D65" s="314">
        <v>0</v>
      </c>
      <c r="E65" s="330">
        <v>0</v>
      </c>
      <c r="F65" s="330">
        <v>0</v>
      </c>
      <c r="G65" s="330">
        <v>0</v>
      </c>
      <c r="H65" s="350">
        <v>0</v>
      </c>
      <c r="I65" s="351">
        <f t="shared" si="13"/>
        <v>0</v>
      </c>
      <c r="J65" s="59">
        <f t="shared" si="9"/>
        <v>0</v>
      </c>
    </row>
    <row r="66" spans="1:10" s="51" customFormat="1" ht="12.75" customHeight="1" x14ac:dyDescent="0.25">
      <c r="A66" s="135" t="s">
        <v>92</v>
      </c>
      <c r="B66" s="145"/>
      <c r="C66" s="146" t="s">
        <v>93</v>
      </c>
      <c r="D66" s="314">
        <v>0</v>
      </c>
      <c r="E66" s="330">
        <v>0</v>
      </c>
      <c r="F66" s="330">
        <v>0</v>
      </c>
      <c r="G66" s="330">
        <v>0</v>
      </c>
      <c r="H66" s="350">
        <v>0</v>
      </c>
      <c r="I66" s="351">
        <f t="shared" si="13"/>
        <v>0</v>
      </c>
      <c r="J66" s="59">
        <f t="shared" si="9"/>
        <v>0</v>
      </c>
    </row>
    <row r="67" spans="1:10" s="51" customFormat="1" ht="27" customHeight="1" x14ac:dyDescent="0.2">
      <c r="A67" s="36"/>
      <c r="B67" s="133" t="s">
        <v>55</v>
      </c>
      <c r="C67" s="134"/>
      <c r="D67" s="329" t="s">
        <v>11</v>
      </c>
      <c r="E67" s="300" t="s">
        <v>12</v>
      </c>
      <c r="F67" s="301" t="s">
        <v>13</v>
      </c>
      <c r="G67" s="302" t="s">
        <v>14</v>
      </c>
      <c r="H67" s="303" t="s">
        <v>15</v>
      </c>
      <c r="I67" s="304" t="s">
        <v>16</v>
      </c>
      <c r="J67" s="103" t="s">
        <v>17</v>
      </c>
    </row>
    <row r="68" spans="1:10" s="51" customFormat="1" ht="18" customHeight="1" x14ac:dyDescent="0.25">
      <c r="A68" s="45">
        <v>9</v>
      </c>
      <c r="B68" s="149" t="s">
        <v>94</v>
      </c>
      <c r="C68" s="150"/>
      <c r="D68" s="342">
        <f t="shared" ref="D68:F68" si="14">SUM(D69:D78)</f>
        <v>0</v>
      </c>
      <c r="E68" s="343">
        <f t="shared" si="14"/>
        <v>0</v>
      </c>
      <c r="F68" s="344">
        <f t="shared" si="14"/>
        <v>0</v>
      </c>
      <c r="G68" s="344">
        <f t="shared" ref="G68:H68" si="15">SUM(G69:G78)</f>
        <v>0</v>
      </c>
      <c r="H68" s="344">
        <f t="shared" si="15"/>
        <v>0</v>
      </c>
      <c r="I68" s="345">
        <f>SUM(I69:I78)</f>
        <v>0</v>
      </c>
      <c r="J68" s="59" t="str">
        <f>IFERROR(I68/D68*100,"0")</f>
        <v>0</v>
      </c>
    </row>
    <row r="69" spans="1:10" s="51" customFormat="1" ht="12.75" customHeight="1" x14ac:dyDescent="0.25">
      <c r="A69" s="135" t="s">
        <v>95</v>
      </c>
      <c r="B69" s="145"/>
      <c r="C69" s="146" t="s">
        <v>300</v>
      </c>
      <c r="D69" s="348">
        <v>0</v>
      </c>
      <c r="E69" s="330">
        <v>0</v>
      </c>
      <c r="F69" s="330">
        <v>0</v>
      </c>
      <c r="G69" s="330">
        <v>0</v>
      </c>
      <c r="H69" s="350">
        <v>0</v>
      </c>
      <c r="I69" s="351">
        <f t="shared" ref="I69:I78" si="16">SUM(E69:H69)</f>
        <v>0</v>
      </c>
      <c r="J69" s="59">
        <f t="shared" ref="J69:J78" si="17">IFERROR(I69/D69*100,0)</f>
        <v>0</v>
      </c>
    </row>
    <row r="70" spans="1:10" s="51" customFormat="1" x14ac:dyDescent="0.25">
      <c r="A70" s="135" t="s">
        <v>97</v>
      </c>
      <c r="B70" s="145"/>
      <c r="C70" s="146" t="s">
        <v>301</v>
      </c>
      <c r="D70" s="348">
        <v>0</v>
      </c>
      <c r="E70" s="330">
        <v>0</v>
      </c>
      <c r="F70" s="330">
        <v>0</v>
      </c>
      <c r="G70" s="330">
        <v>0</v>
      </c>
      <c r="H70" s="350">
        <v>0</v>
      </c>
      <c r="I70" s="351">
        <f t="shared" si="16"/>
        <v>0</v>
      </c>
      <c r="J70" s="59">
        <f t="shared" si="17"/>
        <v>0</v>
      </c>
    </row>
    <row r="71" spans="1:10" s="51" customFormat="1" ht="12.75" customHeight="1" x14ac:dyDescent="0.25">
      <c r="A71" s="135" t="s">
        <v>109</v>
      </c>
      <c r="B71" s="145"/>
      <c r="C71" s="146" t="s">
        <v>110</v>
      </c>
      <c r="D71" s="348">
        <v>0</v>
      </c>
      <c r="E71" s="330">
        <v>0</v>
      </c>
      <c r="F71" s="330">
        <v>0</v>
      </c>
      <c r="G71" s="330">
        <v>0</v>
      </c>
      <c r="H71" s="350">
        <v>0</v>
      </c>
      <c r="I71" s="351">
        <f t="shared" si="16"/>
        <v>0</v>
      </c>
      <c r="J71" s="59">
        <f t="shared" si="17"/>
        <v>0</v>
      </c>
    </row>
    <row r="72" spans="1:10" s="51" customFormat="1" ht="12.75" customHeight="1" x14ac:dyDescent="0.25">
      <c r="A72" s="135" t="s">
        <v>111</v>
      </c>
      <c r="B72" s="145"/>
      <c r="C72" s="146" t="s">
        <v>112</v>
      </c>
      <c r="D72" s="348">
        <v>0</v>
      </c>
      <c r="E72" s="330">
        <v>0</v>
      </c>
      <c r="F72" s="330">
        <v>0</v>
      </c>
      <c r="G72" s="330">
        <v>0</v>
      </c>
      <c r="H72" s="350">
        <v>0</v>
      </c>
      <c r="I72" s="351">
        <f t="shared" si="16"/>
        <v>0</v>
      </c>
      <c r="J72" s="59">
        <f t="shared" si="17"/>
        <v>0</v>
      </c>
    </row>
    <row r="73" spans="1:10" s="51" customFormat="1" ht="12.75" customHeight="1" x14ac:dyDescent="0.25">
      <c r="A73" s="135" t="s">
        <v>113</v>
      </c>
      <c r="B73" s="145"/>
      <c r="C73" s="146" t="s">
        <v>114</v>
      </c>
      <c r="D73" s="348">
        <v>0</v>
      </c>
      <c r="E73" s="330">
        <v>0</v>
      </c>
      <c r="F73" s="330">
        <v>0</v>
      </c>
      <c r="G73" s="330">
        <v>0</v>
      </c>
      <c r="H73" s="350">
        <v>0</v>
      </c>
      <c r="I73" s="351">
        <f t="shared" si="16"/>
        <v>0</v>
      </c>
      <c r="J73" s="59">
        <f t="shared" si="17"/>
        <v>0</v>
      </c>
    </row>
    <row r="74" spans="1:10" s="51" customFormat="1" ht="12.75" customHeight="1" x14ac:dyDescent="0.25">
      <c r="A74" s="135" t="s">
        <v>115</v>
      </c>
      <c r="B74" s="145"/>
      <c r="C74" s="146" t="s">
        <v>116</v>
      </c>
      <c r="D74" s="348">
        <v>0</v>
      </c>
      <c r="E74" s="330">
        <v>0</v>
      </c>
      <c r="F74" s="330">
        <v>0</v>
      </c>
      <c r="G74" s="350">
        <v>0</v>
      </c>
      <c r="H74" s="350">
        <v>0</v>
      </c>
      <c r="I74" s="351">
        <f t="shared" si="16"/>
        <v>0</v>
      </c>
      <c r="J74" s="59">
        <f t="shared" si="17"/>
        <v>0</v>
      </c>
    </row>
    <row r="75" spans="1:10" s="51" customFormat="1" ht="12.75" customHeight="1" x14ac:dyDescent="0.25">
      <c r="A75" s="135" t="s">
        <v>117</v>
      </c>
      <c r="B75" s="145"/>
      <c r="C75" s="146" t="s">
        <v>118</v>
      </c>
      <c r="D75" s="348">
        <v>0</v>
      </c>
      <c r="E75" s="330">
        <v>0</v>
      </c>
      <c r="F75" s="330">
        <v>0</v>
      </c>
      <c r="G75" s="330">
        <v>0</v>
      </c>
      <c r="H75" s="350">
        <v>0</v>
      </c>
      <c r="I75" s="351">
        <f t="shared" si="16"/>
        <v>0</v>
      </c>
      <c r="J75" s="59">
        <f t="shared" si="17"/>
        <v>0</v>
      </c>
    </row>
    <row r="76" spans="1:10" s="51" customFormat="1" ht="12.75" customHeight="1" x14ac:dyDescent="0.25">
      <c r="A76" s="135" t="s">
        <v>119</v>
      </c>
      <c r="B76" s="145"/>
      <c r="C76" s="146" t="s">
        <v>120</v>
      </c>
      <c r="D76" s="348">
        <v>0</v>
      </c>
      <c r="E76" s="330">
        <v>0</v>
      </c>
      <c r="F76" s="330">
        <v>0</v>
      </c>
      <c r="G76" s="330">
        <v>0</v>
      </c>
      <c r="H76" s="350">
        <v>0</v>
      </c>
      <c r="I76" s="351">
        <f t="shared" si="16"/>
        <v>0</v>
      </c>
      <c r="J76" s="59">
        <f t="shared" si="17"/>
        <v>0</v>
      </c>
    </row>
    <row r="77" spans="1:10" s="51" customFormat="1" ht="12.75" customHeight="1" x14ac:dyDescent="0.25">
      <c r="A77" s="135" t="s">
        <v>121</v>
      </c>
      <c r="B77" s="145"/>
      <c r="C77" s="146" t="s">
        <v>122</v>
      </c>
      <c r="D77" s="348">
        <v>0</v>
      </c>
      <c r="E77" s="330">
        <v>0</v>
      </c>
      <c r="F77" s="330">
        <v>0</v>
      </c>
      <c r="G77" s="330">
        <v>0</v>
      </c>
      <c r="H77" s="350">
        <v>0</v>
      </c>
      <c r="I77" s="351">
        <f t="shared" si="16"/>
        <v>0</v>
      </c>
      <c r="J77" s="59">
        <f t="shared" si="17"/>
        <v>0</v>
      </c>
    </row>
    <row r="78" spans="1:10" s="51" customFormat="1" ht="12.75" customHeight="1" x14ac:dyDescent="0.25">
      <c r="A78" s="135" t="s">
        <v>123</v>
      </c>
      <c r="B78" s="145"/>
      <c r="C78" s="146" t="s">
        <v>124</v>
      </c>
      <c r="D78" s="348">
        <v>0</v>
      </c>
      <c r="E78" s="330">
        <v>0</v>
      </c>
      <c r="F78" s="330">
        <v>0</v>
      </c>
      <c r="G78" s="330">
        <v>0</v>
      </c>
      <c r="H78" s="350">
        <v>0</v>
      </c>
      <c r="I78" s="351">
        <f t="shared" si="16"/>
        <v>0</v>
      </c>
      <c r="J78" s="59">
        <f t="shared" si="17"/>
        <v>0</v>
      </c>
    </row>
    <row r="79" spans="1:10" s="51" customFormat="1" ht="12.75" customHeight="1" x14ac:dyDescent="0.25">
      <c r="A79" s="152">
        <v>10</v>
      </c>
      <c r="B79" s="444" t="s">
        <v>125</v>
      </c>
      <c r="C79" s="445"/>
      <c r="D79" s="342">
        <f t="shared" ref="D79:I79" si="18">SUM(D80:D82)</f>
        <v>0</v>
      </c>
      <c r="E79" s="317">
        <f t="shared" si="18"/>
        <v>0</v>
      </c>
      <c r="F79" s="359">
        <f t="shared" si="18"/>
        <v>0</v>
      </c>
      <c r="G79" s="330">
        <v>0</v>
      </c>
      <c r="H79" s="314">
        <f t="shared" si="18"/>
        <v>0</v>
      </c>
      <c r="I79" s="345">
        <f t="shared" si="18"/>
        <v>0</v>
      </c>
      <c r="J79" s="59" t="str">
        <f>IFERROR(I79/D79*100,"0")</f>
        <v>0</v>
      </c>
    </row>
    <row r="80" spans="1:10" s="51" customFormat="1" ht="12.75" customHeight="1" x14ac:dyDescent="0.25">
      <c r="A80" s="155" t="s">
        <v>126</v>
      </c>
      <c r="B80" s="156"/>
      <c r="C80" s="157" t="s">
        <v>127</v>
      </c>
      <c r="D80" s="348">
        <v>0</v>
      </c>
      <c r="E80" s="330">
        <v>0</v>
      </c>
      <c r="F80" s="330">
        <v>0</v>
      </c>
      <c r="G80" s="330">
        <v>0</v>
      </c>
      <c r="H80" s="350">
        <v>0</v>
      </c>
      <c r="I80" s="351">
        <f>SUM(E80:H80)</f>
        <v>0</v>
      </c>
      <c r="J80" s="59" t="str">
        <f t="shared" ref="J80:J82" si="19">IFERROR(I80/D80*100,"0")</f>
        <v>0</v>
      </c>
    </row>
    <row r="81" spans="1:10" s="51" customFormat="1" ht="12.75" customHeight="1" x14ac:dyDescent="0.25">
      <c r="A81" s="155" t="s">
        <v>128</v>
      </c>
      <c r="B81" s="156"/>
      <c r="C81" s="157" t="s">
        <v>129</v>
      </c>
      <c r="D81" s="348">
        <v>0</v>
      </c>
      <c r="E81" s="330">
        <v>0</v>
      </c>
      <c r="F81" s="330">
        <v>0</v>
      </c>
      <c r="G81" s="330">
        <v>0</v>
      </c>
      <c r="H81" s="350">
        <v>0</v>
      </c>
      <c r="I81" s="351">
        <f>SUM(E81:H81)</f>
        <v>0</v>
      </c>
      <c r="J81" s="59" t="str">
        <f t="shared" si="19"/>
        <v>0</v>
      </c>
    </row>
    <row r="82" spans="1:10" s="51" customFormat="1" ht="12.75" customHeight="1" x14ac:dyDescent="0.25">
      <c r="A82" s="155" t="s">
        <v>130</v>
      </c>
      <c r="B82" s="156"/>
      <c r="C82" s="157" t="s">
        <v>131</v>
      </c>
      <c r="D82" s="348"/>
      <c r="E82" s="330">
        <v>0</v>
      </c>
      <c r="F82" s="330">
        <v>0</v>
      </c>
      <c r="G82" s="330">
        <v>0</v>
      </c>
      <c r="H82" s="350">
        <v>0</v>
      </c>
      <c r="I82" s="351">
        <f>SUM(E82:H82)</f>
        <v>0</v>
      </c>
      <c r="J82" s="59" t="str">
        <f t="shared" si="19"/>
        <v>0</v>
      </c>
    </row>
    <row r="83" spans="1:10" s="51" customFormat="1" ht="12.75" customHeight="1" x14ac:dyDescent="0.25">
      <c r="A83" s="45">
        <v>11</v>
      </c>
      <c r="B83" s="442" t="s">
        <v>132</v>
      </c>
      <c r="C83" s="446"/>
      <c r="D83" s="342">
        <f t="shared" ref="D83:H83" si="20">SUM(D84:D88)</f>
        <v>0</v>
      </c>
      <c r="E83" s="343">
        <f t="shared" si="20"/>
        <v>0</v>
      </c>
      <c r="F83" s="344">
        <f t="shared" si="20"/>
        <v>0</v>
      </c>
      <c r="G83" s="344">
        <f t="shared" si="20"/>
        <v>0</v>
      </c>
      <c r="H83" s="344">
        <f t="shared" si="20"/>
        <v>0</v>
      </c>
      <c r="I83" s="345">
        <f>SUM(I84:I88)</f>
        <v>0</v>
      </c>
      <c r="J83" s="59">
        <f t="shared" ref="J83:J88" si="21">IFERROR(I83/D83*100,0)</f>
        <v>0</v>
      </c>
    </row>
    <row r="84" spans="1:10" s="51" customFormat="1" ht="27" customHeight="1" x14ac:dyDescent="0.25">
      <c r="A84" s="159" t="s">
        <v>133</v>
      </c>
      <c r="B84" s="145"/>
      <c r="C84" s="146" t="s">
        <v>134</v>
      </c>
      <c r="D84" s="348">
        <v>0</v>
      </c>
      <c r="E84" s="350">
        <v>0</v>
      </c>
      <c r="F84" s="350">
        <v>0</v>
      </c>
      <c r="G84" s="350">
        <v>0</v>
      </c>
      <c r="H84" s="350">
        <v>0</v>
      </c>
      <c r="I84" s="351">
        <f>SUM(E84:H84)</f>
        <v>0</v>
      </c>
      <c r="J84" s="59">
        <f t="shared" si="21"/>
        <v>0</v>
      </c>
    </row>
    <row r="85" spans="1:10" s="51" customFormat="1" ht="12.75" customHeight="1" x14ac:dyDescent="0.25">
      <c r="A85" s="159" t="s">
        <v>135</v>
      </c>
      <c r="B85" s="145"/>
      <c r="C85" s="146" t="s">
        <v>136</v>
      </c>
      <c r="D85" s="348">
        <v>0</v>
      </c>
      <c r="E85" s="330">
        <v>0</v>
      </c>
      <c r="F85" s="330">
        <v>0</v>
      </c>
      <c r="G85" s="330">
        <v>0</v>
      </c>
      <c r="H85" s="350">
        <v>0</v>
      </c>
      <c r="I85" s="351">
        <f>SUM(E85:H85)</f>
        <v>0</v>
      </c>
      <c r="J85" s="59">
        <f t="shared" si="21"/>
        <v>0</v>
      </c>
    </row>
    <row r="86" spans="1:10" s="51" customFormat="1" ht="12.75" customHeight="1" x14ac:dyDescent="0.25">
      <c r="A86" s="159" t="s">
        <v>137</v>
      </c>
      <c r="B86" s="145"/>
      <c r="C86" s="146" t="s">
        <v>138</v>
      </c>
      <c r="D86" s="348">
        <v>0</v>
      </c>
      <c r="E86" s="330">
        <v>0</v>
      </c>
      <c r="F86" s="330">
        <v>0</v>
      </c>
      <c r="G86" s="330">
        <v>0</v>
      </c>
      <c r="H86" s="350">
        <v>0</v>
      </c>
      <c r="I86" s="351">
        <f>SUM(E86:H86)</f>
        <v>0</v>
      </c>
      <c r="J86" s="59">
        <f t="shared" si="21"/>
        <v>0</v>
      </c>
    </row>
    <row r="87" spans="1:10" s="51" customFormat="1" ht="12.75" customHeight="1" x14ac:dyDescent="0.25">
      <c r="A87" s="159" t="s">
        <v>139</v>
      </c>
      <c r="B87" s="145"/>
      <c r="C87" s="146" t="s">
        <v>140</v>
      </c>
      <c r="D87" s="348">
        <v>0</v>
      </c>
      <c r="E87" s="330">
        <v>0</v>
      </c>
      <c r="F87" s="330">
        <v>0</v>
      </c>
      <c r="G87" s="330">
        <v>0</v>
      </c>
      <c r="H87" s="350">
        <v>0</v>
      </c>
      <c r="I87" s="351">
        <f>SUM(E87:H87)</f>
        <v>0</v>
      </c>
      <c r="J87" s="59">
        <f t="shared" si="21"/>
        <v>0</v>
      </c>
    </row>
    <row r="88" spans="1:10" s="51" customFormat="1" ht="12.75" customHeight="1" x14ac:dyDescent="0.25">
      <c r="A88" s="159" t="s">
        <v>141</v>
      </c>
      <c r="B88" s="145"/>
      <c r="C88" s="146" t="s">
        <v>122</v>
      </c>
      <c r="D88" s="348">
        <v>0</v>
      </c>
      <c r="E88" s="330">
        <v>0</v>
      </c>
      <c r="F88" s="330">
        <v>0</v>
      </c>
      <c r="G88" s="330">
        <v>0</v>
      </c>
      <c r="H88" s="350">
        <v>0</v>
      </c>
      <c r="I88" s="351">
        <f>SUM(E88:H88)</f>
        <v>0</v>
      </c>
      <c r="J88" s="59">
        <f t="shared" si="21"/>
        <v>0</v>
      </c>
    </row>
    <row r="89" spans="1:10" s="51" customFormat="1" ht="3.4" customHeight="1" x14ac:dyDescent="0.25">
      <c r="A89" s="160"/>
      <c r="B89" s="140"/>
      <c r="C89" s="140"/>
      <c r="D89" s="332"/>
      <c r="E89" s="360"/>
      <c r="F89" s="360"/>
      <c r="G89" s="360"/>
      <c r="H89" s="360"/>
      <c r="I89" s="345"/>
      <c r="J89" s="78"/>
    </row>
    <row r="90" spans="1:10" s="51" customFormat="1" ht="18" customHeight="1" x14ac:dyDescent="0.25">
      <c r="A90" s="45">
        <v>12</v>
      </c>
      <c r="B90" s="162" t="s">
        <v>143</v>
      </c>
      <c r="C90" s="162"/>
      <c r="D90" s="352">
        <f>D91+D96+D101+D106+D110+D120</f>
        <v>-10000</v>
      </c>
      <c r="E90" s="361">
        <f>E91+E96+E101+E106+E110+E120</f>
        <v>0</v>
      </c>
      <c r="F90" s="344">
        <f>F91+F96+F101+F106+F110+F120</f>
        <v>0</v>
      </c>
      <c r="G90" s="361">
        <f>G91+G96+G101+G106+G110+G120</f>
        <v>0</v>
      </c>
      <c r="H90" s="362">
        <f>H91+H96+H101+H106+H110+H120</f>
        <v>0</v>
      </c>
      <c r="I90" s="345">
        <f>I91+I96+I101+I106+I120+I110</f>
        <v>0</v>
      </c>
      <c r="J90" s="59">
        <f>I90/D90*100</f>
        <v>0</v>
      </c>
    </row>
    <row r="91" spans="1:10" s="51" customFormat="1" ht="12.75" customHeight="1" x14ac:dyDescent="0.25">
      <c r="A91" s="45" t="s">
        <v>144</v>
      </c>
      <c r="B91" s="442" t="s">
        <v>145</v>
      </c>
      <c r="C91" s="443"/>
      <c r="D91" s="342">
        <f t="shared" ref="D91:I91" si="22">SUM(D92:D95)</f>
        <v>0</v>
      </c>
      <c r="E91" s="361">
        <f t="shared" si="22"/>
        <v>0</v>
      </c>
      <c r="F91" s="361">
        <f t="shared" si="22"/>
        <v>0</v>
      </c>
      <c r="G91" s="361">
        <f t="shared" si="22"/>
        <v>0</v>
      </c>
      <c r="H91" s="361">
        <f t="shared" si="22"/>
        <v>0</v>
      </c>
      <c r="I91" s="345">
        <f t="shared" si="22"/>
        <v>0</v>
      </c>
      <c r="J91" s="59" t="str">
        <f>IFERROR(I91/D91*100,"0")</f>
        <v>0</v>
      </c>
    </row>
    <row r="92" spans="1:10" s="51" customFormat="1" ht="12.75" customHeight="1" x14ac:dyDescent="0.25">
      <c r="A92" s="135" t="s">
        <v>146</v>
      </c>
      <c r="B92" s="165"/>
      <c r="C92" s="157" t="s">
        <v>147</v>
      </c>
      <c r="D92" s="348">
        <v>0</v>
      </c>
      <c r="E92" s="330">
        <v>0</v>
      </c>
      <c r="F92" s="330">
        <v>0</v>
      </c>
      <c r="G92" s="330">
        <v>0</v>
      </c>
      <c r="H92" s="350">
        <v>0</v>
      </c>
      <c r="I92" s="351">
        <f>SUM(E92:H92)</f>
        <v>0</v>
      </c>
      <c r="J92" s="59">
        <f t="shared" ref="J92:J95" si="23">IFERROR(I92/D92*100,0)</f>
        <v>0</v>
      </c>
    </row>
    <row r="93" spans="1:10" s="51" customFormat="1" ht="12.75" customHeight="1" x14ac:dyDescent="0.25">
      <c r="A93" s="135" t="s">
        <v>148</v>
      </c>
      <c r="B93" s="165"/>
      <c r="C93" s="157" t="s">
        <v>149</v>
      </c>
      <c r="D93" s="348">
        <v>0</v>
      </c>
      <c r="E93" s="330">
        <v>0</v>
      </c>
      <c r="F93" s="330">
        <v>0</v>
      </c>
      <c r="G93" s="330">
        <v>0</v>
      </c>
      <c r="H93" s="350">
        <v>0</v>
      </c>
      <c r="I93" s="351">
        <f>SUM(E93:H93)</f>
        <v>0</v>
      </c>
      <c r="J93" s="59">
        <f t="shared" si="23"/>
        <v>0</v>
      </c>
    </row>
    <row r="94" spans="1:10" s="51" customFormat="1" ht="12.75" customHeight="1" x14ac:dyDescent="0.25">
      <c r="A94" s="135" t="s">
        <v>150</v>
      </c>
      <c r="B94" s="165"/>
      <c r="C94" s="157" t="s">
        <v>151</v>
      </c>
      <c r="D94" s="348">
        <v>0</v>
      </c>
      <c r="E94" s="350">
        <v>0</v>
      </c>
      <c r="F94" s="350">
        <v>0</v>
      </c>
      <c r="G94" s="350">
        <v>0</v>
      </c>
      <c r="H94" s="350">
        <v>0</v>
      </c>
      <c r="I94" s="351">
        <f>SUM(E94:H94)</f>
        <v>0</v>
      </c>
      <c r="J94" s="59">
        <f t="shared" si="23"/>
        <v>0</v>
      </c>
    </row>
    <row r="95" spans="1:10" s="51" customFormat="1" ht="12.75" customHeight="1" x14ac:dyDescent="0.25">
      <c r="A95" s="135" t="s">
        <v>152</v>
      </c>
      <c r="B95" s="165"/>
      <c r="C95" s="157" t="s">
        <v>131</v>
      </c>
      <c r="D95" s="314">
        <v>0</v>
      </c>
      <c r="E95" s="330">
        <v>0</v>
      </c>
      <c r="F95" s="330">
        <v>0</v>
      </c>
      <c r="G95" s="330">
        <v>0</v>
      </c>
      <c r="H95" s="350">
        <v>0</v>
      </c>
      <c r="I95" s="351">
        <f>SUM(E95:H95)</f>
        <v>0</v>
      </c>
      <c r="J95" s="59">
        <f t="shared" si="23"/>
        <v>0</v>
      </c>
    </row>
    <row r="96" spans="1:10" s="51" customFormat="1" ht="12.75" customHeight="1" x14ac:dyDescent="0.25">
      <c r="A96" s="166" t="s">
        <v>153</v>
      </c>
      <c r="B96" s="442" t="s">
        <v>154</v>
      </c>
      <c r="C96" s="443"/>
      <c r="D96" s="352">
        <f t="shared" ref="D96:I96" si="24">SUM(D97:D100)</f>
        <v>-10000</v>
      </c>
      <c r="E96" s="344">
        <f t="shared" si="24"/>
        <v>0</v>
      </c>
      <c r="F96" s="344">
        <f t="shared" si="24"/>
        <v>0</v>
      </c>
      <c r="G96" s="344">
        <f t="shared" si="24"/>
        <v>0</v>
      </c>
      <c r="H96" s="344">
        <f t="shared" si="24"/>
        <v>0</v>
      </c>
      <c r="I96" s="345">
        <f t="shared" si="24"/>
        <v>0</v>
      </c>
      <c r="J96" s="59">
        <f>I96/D96*100</f>
        <v>0</v>
      </c>
    </row>
    <row r="97" spans="1:10" s="51" customFormat="1" ht="12.75" customHeight="1" x14ac:dyDescent="0.25">
      <c r="A97" s="155" t="s">
        <v>155</v>
      </c>
      <c r="B97" s="167"/>
      <c r="C97" s="157" t="s">
        <v>156</v>
      </c>
      <c r="D97" s="356">
        <v>-10000</v>
      </c>
      <c r="E97" s="350">
        <v>0</v>
      </c>
      <c r="F97" s="350">
        <v>0</v>
      </c>
      <c r="G97" s="350">
        <v>0</v>
      </c>
      <c r="H97" s="350">
        <v>0</v>
      </c>
      <c r="I97" s="351">
        <f>SUM(E97:H97)</f>
        <v>0</v>
      </c>
      <c r="J97" s="59">
        <f t="shared" ref="J97:J100" si="25">IFERROR(I97/D97*100,0)</f>
        <v>0</v>
      </c>
    </row>
    <row r="98" spans="1:10" s="51" customFormat="1" ht="12.75" customHeight="1" x14ac:dyDescent="0.25">
      <c r="A98" s="155" t="s">
        <v>157</v>
      </c>
      <c r="B98" s="167"/>
      <c r="C98" s="157" t="s">
        <v>158</v>
      </c>
      <c r="D98" s="348">
        <v>0</v>
      </c>
      <c r="E98" s="330">
        <v>0</v>
      </c>
      <c r="F98" s="330">
        <v>0</v>
      </c>
      <c r="G98" s="330">
        <v>0</v>
      </c>
      <c r="H98" s="350">
        <v>0</v>
      </c>
      <c r="I98" s="351">
        <f>SUM(E98:H98)</f>
        <v>0</v>
      </c>
      <c r="J98" s="59">
        <f t="shared" si="25"/>
        <v>0</v>
      </c>
    </row>
    <row r="99" spans="1:10" s="51" customFormat="1" x14ac:dyDescent="0.25">
      <c r="A99" s="155" t="s">
        <v>159</v>
      </c>
      <c r="B99" s="168"/>
      <c r="C99" s="157" t="s">
        <v>160</v>
      </c>
      <c r="D99" s="348">
        <v>0</v>
      </c>
      <c r="E99" s="330">
        <v>0</v>
      </c>
      <c r="F99" s="330">
        <v>0</v>
      </c>
      <c r="G99" s="330">
        <v>0</v>
      </c>
      <c r="H99" s="350">
        <v>0</v>
      </c>
      <c r="I99" s="351">
        <f>SUM(E99:H99)</f>
        <v>0</v>
      </c>
      <c r="J99" s="59">
        <f t="shared" si="25"/>
        <v>0</v>
      </c>
    </row>
    <row r="100" spans="1:10" s="51" customFormat="1" ht="12.75" customHeight="1" x14ac:dyDescent="0.25">
      <c r="A100" s="155" t="s">
        <v>161</v>
      </c>
      <c r="B100" s="167"/>
      <c r="C100" s="157" t="s">
        <v>131</v>
      </c>
      <c r="D100" s="348">
        <v>0</v>
      </c>
      <c r="E100" s="330">
        <v>0</v>
      </c>
      <c r="F100" s="330">
        <v>0</v>
      </c>
      <c r="G100" s="330">
        <v>0</v>
      </c>
      <c r="H100" s="350">
        <v>0</v>
      </c>
      <c r="I100" s="351">
        <f>SUM(E100:H100)</f>
        <v>0</v>
      </c>
      <c r="J100" s="59">
        <f t="shared" si="25"/>
        <v>0</v>
      </c>
    </row>
    <row r="101" spans="1:10" s="51" customFormat="1" ht="12.75" customHeight="1" x14ac:dyDescent="0.25">
      <c r="A101" s="166" t="s">
        <v>162</v>
      </c>
      <c r="B101" s="444" t="s">
        <v>163</v>
      </c>
      <c r="C101" s="445"/>
      <c r="D101" s="342">
        <f>SUM(D102:D109)</f>
        <v>0</v>
      </c>
      <c r="E101" s="344">
        <f>SUM(E102:E109)</f>
        <v>0</v>
      </c>
      <c r="F101" s="344">
        <f>SUM(F102:F109)</f>
        <v>0</v>
      </c>
      <c r="G101" s="344">
        <f t="shared" ref="G101:I101" si="26">SUM(G102:G104)</f>
        <v>0</v>
      </c>
      <c r="H101" s="344">
        <f t="shared" si="26"/>
        <v>0</v>
      </c>
      <c r="I101" s="345">
        <f t="shared" si="26"/>
        <v>0</v>
      </c>
      <c r="J101" s="59" t="str">
        <f>IFERROR(I101/D101*100,"0")</f>
        <v>0</v>
      </c>
    </row>
    <row r="102" spans="1:10" s="51" customFormat="1" ht="12.75" customHeight="1" x14ac:dyDescent="0.25">
      <c r="A102" s="155" t="s">
        <v>164</v>
      </c>
      <c r="B102" s="156"/>
      <c r="C102" s="157" t="s">
        <v>165</v>
      </c>
      <c r="D102" s="348">
        <v>0</v>
      </c>
      <c r="E102" s="330">
        <v>0</v>
      </c>
      <c r="F102" s="330">
        <v>0</v>
      </c>
      <c r="G102" s="330">
        <v>0</v>
      </c>
      <c r="H102" s="330">
        <v>0</v>
      </c>
      <c r="I102" s="351">
        <f>SUM(E102:H102)</f>
        <v>0</v>
      </c>
      <c r="J102" s="59">
        <f t="shared" ref="J102:J122" si="27">IFERROR(I102/D102*100,0)</f>
        <v>0</v>
      </c>
    </row>
    <row r="103" spans="1:10" s="51" customFormat="1" x14ac:dyDescent="0.25">
      <c r="A103" s="155" t="s">
        <v>166</v>
      </c>
      <c r="B103" s="156"/>
      <c r="C103" s="157" t="s">
        <v>167</v>
      </c>
      <c r="D103" s="348">
        <v>0</v>
      </c>
      <c r="E103" s="350">
        <v>0</v>
      </c>
      <c r="F103" s="350">
        <v>0</v>
      </c>
      <c r="G103" s="350">
        <v>0</v>
      </c>
      <c r="H103" s="350">
        <v>0</v>
      </c>
      <c r="I103" s="351">
        <f>SUM(E103:H103)</f>
        <v>0</v>
      </c>
      <c r="J103" s="59">
        <f t="shared" si="27"/>
        <v>0</v>
      </c>
    </row>
    <row r="104" spans="1:10" s="51" customFormat="1" ht="12.75" customHeight="1" x14ac:dyDescent="0.25">
      <c r="A104" s="155" t="s">
        <v>168</v>
      </c>
      <c r="B104" s="156"/>
      <c r="C104" s="157" t="s">
        <v>169</v>
      </c>
      <c r="D104" s="348">
        <v>0</v>
      </c>
      <c r="E104" s="330">
        <v>0</v>
      </c>
      <c r="F104" s="330">
        <v>0</v>
      </c>
      <c r="G104" s="330">
        <v>0</v>
      </c>
      <c r="H104" s="330">
        <v>0</v>
      </c>
      <c r="I104" s="351">
        <f>SUM(E104:H104)</f>
        <v>0</v>
      </c>
      <c r="J104" s="59">
        <f t="shared" si="27"/>
        <v>0</v>
      </c>
    </row>
    <row r="105" spans="1:10" s="51" customFormat="1" ht="12.75" customHeight="1" x14ac:dyDescent="0.25">
      <c r="A105" s="155" t="s">
        <v>170</v>
      </c>
      <c r="B105" s="156"/>
      <c r="C105" s="157" t="s">
        <v>171</v>
      </c>
      <c r="D105" s="348">
        <v>0</v>
      </c>
      <c r="E105" s="330">
        <v>0</v>
      </c>
      <c r="F105" s="330">
        <v>0</v>
      </c>
      <c r="G105" s="330">
        <v>0</v>
      </c>
      <c r="H105" s="330">
        <v>0</v>
      </c>
      <c r="I105" s="351">
        <f>SUM(E105:H105)</f>
        <v>0</v>
      </c>
      <c r="J105" s="59">
        <f t="shared" si="27"/>
        <v>0</v>
      </c>
    </row>
    <row r="106" spans="1:10" s="51" customFormat="1" ht="12.75" customHeight="1" x14ac:dyDescent="0.25">
      <c r="A106" s="45" t="s">
        <v>139</v>
      </c>
      <c r="B106" s="149" t="s">
        <v>173</v>
      </c>
      <c r="C106" s="169"/>
      <c r="D106" s="342">
        <v>0</v>
      </c>
      <c r="E106" s="343">
        <f t="shared" ref="E106:G106" si="28">E107</f>
        <v>0</v>
      </c>
      <c r="F106" s="344">
        <f t="shared" si="28"/>
        <v>0</v>
      </c>
      <c r="G106" s="344">
        <f t="shared" si="28"/>
        <v>0</v>
      </c>
      <c r="H106" s="363">
        <f>H107</f>
        <v>0</v>
      </c>
      <c r="I106" s="345">
        <f>I107</f>
        <v>0</v>
      </c>
      <c r="J106" s="59" t="str">
        <f>IFERROR(I106/D106*100,"0")</f>
        <v>0</v>
      </c>
    </row>
    <row r="107" spans="1:10" s="51" customFormat="1" x14ac:dyDescent="0.25">
      <c r="A107" s="155" t="s">
        <v>174</v>
      </c>
      <c r="B107" s="156"/>
      <c r="C107" s="157" t="s">
        <v>175</v>
      </c>
      <c r="D107" s="348">
        <v>0</v>
      </c>
      <c r="E107" s="330">
        <v>0</v>
      </c>
      <c r="F107" s="330">
        <v>0</v>
      </c>
      <c r="G107" s="330">
        <v>0</v>
      </c>
      <c r="H107" s="330">
        <v>0</v>
      </c>
      <c r="I107" s="351">
        <f>SUM(E107:H107)</f>
        <v>0</v>
      </c>
      <c r="J107" s="59">
        <f t="shared" si="27"/>
        <v>0</v>
      </c>
    </row>
    <row r="108" spans="1:10" s="51" customFormat="1" x14ac:dyDescent="0.25">
      <c r="A108" s="155" t="s">
        <v>176</v>
      </c>
      <c r="B108" s="156"/>
      <c r="C108" s="157" t="s">
        <v>177</v>
      </c>
      <c r="D108" s="348">
        <v>0</v>
      </c>
      <c r="E108" s="330">
        <v>0</v>
      </c>
      <c r="F108" s="330">
        <v>0</v>
      </c>
      <c r="G108" s="330">
        <v>0</v>
      </c>
      <c r="H108" s="330">
        <v>0</v>
      </c>
      <c r="I108" s="351">
        <f>SUM(E108:H108)</f>
        <v>0</v>
      </c>
      <c r="J108" s="59">
        <f t="shared" si="27"/>
        <v>0</v>
      </c>
    </row>
    <row r="109" spans="1:10" s="51" customFormat="1" x14ac:dyDescent="0.25">
      <c r="A109" s="155" t="s">
        <v>178</v>
      </c>
      <c r="B109" s="156"/>
      <c r="C109" s="157" t="s">
        <v>131</v>
      </c>
      <c r="D109" s="348"/>
      <c r="E109" s="330">
        <v>0</v>
      </c>
      <c r="F109" s="330">
        <v>0</v>
      </c>
      <c r="G109" s="330">
        <v>0</v>
      </c>
      <c r="H109" s="330">
        <v>0</v>
      </c>
      <c r="I109" s="351">
        <f>SUM(E109:H109)</f>
        <v>0</v>
      </c>
      <c r="J109" s="59">
        <f t="shared" si="27"/>
        <v>0</v>
      </c>
    </row>
    <row r="110" spans="1:10" s="51" customFormat="1" ht="12.75" customHeight="1" x14ac:dyDescent="0.25">
      <c r="A110" s="166" t="s">
        <v>179</v>
      </c>
      <c r="B110" s="444" t="s">
        <v>180</v>
      </c>
      <c r="C110" s="445"/>
      <c r="D110" s="342">
        <f>SUM(D111:D119)</f>
        <v>0</v>
      </c>
      <c r="E110" s="361">
        <f>SUM(E111:E119)</f>
        <v>0</v>
      </c>
      <c r="F110" s="361">
        <f t="shared" ref="F110:H110" si="29">SUM(F111:F119)</f>
        <v>0</v>
      </c>
      <c r="G110" s="361">
        <f t="shared" si="29"/>
        <v>0</v>
      </c>
      <c r="H110" s="361">
        <f t="shared" si="29"/>
        <v>0</v>
      </c>
      <c r="I110" s="345">
        <f>SUM(I111:I113)</f>
        <v>0</v>
      </c>
      <c r="J110" s="59" t="str">
        <f>IFERROR(I110/D110*100,"0")</f>
        <v>0</v>
      </c>
    </row>
    <row r="111" spans="1:10" s="51" customFormat="1" ht="12.75" customHeight="1" x14ac:dyDescent="0.25">
      <c r="A111" s="155" t="s">
        <v>181</v>
      </c>
      <c r="B111" s="156"/>
      <c r="C111" s="157" t="s">
        <v>182</v>
      </c>
      <c r="D111" s="348">
        <v>0</v>
      </c>
      <c r="E111" s="330">
        <v>0</v>
      </c>
      <c r="F111" s="330">
        <v>0</v>
      </c>
      <c r="G111" s="330">
        <v>0</v>
      </c>
      <c r="H111" s="330">
        <v>0</v>
      </c>
      <c r="I111" s="351">
        <f t="shared" ref="I111:I119" si="30">SUM(E111:H111)</f>
        <v>0</v>
      </c>
      <c r="J111" s="59">
        <f t="shared" si="27"/>
        <v>0</v>
      </c>
    </row>
    <row r="112" spans="1:10" s="51" customFormat="1" ht="12.75" customHeight="1" x14ac:dyDescent="0.25">
      <c r="A112" s="155" t="s">
        <v>183</v>
      </c>
      <c r="B112" s="156"/>
      <c r="C112" s="157" t="s">
        <v>184</v>
      </c>
      <c r="D112" s="348">
        <v>0</v>
      </c>
      <c r="E112" s="330">
        <v>0</v>
      </c>
      <c r="F112" s="330">
        <v>0</v>
      </c>
      <c r="G112" s="330">
        <v>0</v>
      </c>
      <c r="H112" s="330">
        <v>0</v>
      </c>
      <c r="I112" s="351">
        <f t="shared" si="30"/>
        <v>0</v>
      </c>
      <c r="J112" s="59">
        <f t="shared" si="27"/>
        <v>0</v>
      </c>
    </row>
    <row r="113" spans="1:18" s="51" customFormat="1" ht="12.75" customHeight="1" x14ac:dyDescent="0.25">
      <c r="A113" s="155" t="s">
        <v>185</v>
      </c>
      <c r="B113" s="156"/>
      <c r="C113" s="157" t="s">
        <v>186</v>
      </c>
      <c r="D113" s="348">
        <v>0</v>
      </c>
      <c r="E113" s="330">
        <v>0</v>
      </c>
      <c r="F113" s="330">
        <v>0</v>
      </c>
      <c r="G113" s="330">
        <v>0</v>
      </c>
      <c r="H113" s="330">
        <v>0</v>
      </c>
      <c r="I113" s="351">
        <f t="shared" si="30"/>
        <v>0</v>
      </c>
      <c r="J113" s="59">
        <f t="shared" si="27"/>
        <v>0</v>
      </c>
    </row>
    <row r="114" spans="1:18" s="51" customFormat="1" ht="12.75" customHeight="1" x14ac:dyDescent="0.25">
      <c r="A114" s="155" t="s">
        <v>187</v>
      </c>
      <c r="B114" s="156"/>
      <c r="C114" s="157" t="s">
        <v>188</v>
      </c>
      <c r="D114" s="348">
        <v>0</v>
      </c>
      <c r="E114" s="330">
        <v>0</v>
      </c>
      <c r="F114" s="330">
        <v>0</v>
      </c>
      <c r="G114" s="330">
        <v>0</v>
      </c>
      <c r="H114" s="330">
        <v>0</v>
      </c>
      <c r="I114" s="351">
        <f t="shared" si="30"/>
        <v>0</v>
      </c>
      <c r="J114" s="59">
        <f t="shared" si="27"/>
        <v>0</v>
      </c>
    </row>
    <row r="115" spans="1:18" s="51" customFormat="1" ht="12.75" customHeight="1" x14ac:dyDescent="0.25">
      <c r="A115" s="155" t="s">
        <v>189</v>
      </c>
      <c r="B115" s="156"/>
      <c r="C115" s="157" t="s">
        <v>190</v>
      </c>
      <c r="D115" s="348">
        <v>0</v>
      </c>
      <c r="E115" s="330">
        <v>0</v>
      </c>
      <c r="F115" s="330">
        <v>0</v>
      </c>
      <c r="G115" s="330">
        <v>0</v>
      </c>
      <c r="H115" s="330">
        <v>0</v>
      </c>
      <c r="I115" s="351">
        <f t="shared" si="30"/>
        <v>0</v>
      </c>
      <c r="J115" s="59">
        <f t="shared" si="27"/>
        <v>0</v>
      </c>
    </row>
    <row r="116" spans="1:18" s="51" customFormat="1" ht="12.75" customHeight="1" x14ac:dyDescent="0.25">
      <c r="A116" s="155" t="s">
        <v>191</v>
      </c>
      <c r="B116" s="156"/>
      <c r="C116" s="157" t="s">
        <v>192</v>
      </c>
      <c r="D116" s="348">
        <v>0</v>
      </c>
      <c r="E116" s="330">
        <v>0</v>
      </c>
      <c r="F116" s="330">
        <v>0</v>
      </c>
      <c r="G116" s="330">
        <v>0</v>
      </c>
      <c r="H116" s="330">
        <v>0</v>
      </c>
      <c r="I116" s="351">
        <f t="shared" si="30"/>
        <v>0</v>
      </c>
      <c r="J116" s="59">
        <f t="shared" si="27"/>
        <v>0</v>
      </c>
    </row>
    <row r="117" spans="1:18" s="51" customFormat="1" ht="12.75" customHeight="1" x14ac:dyDescent="0.25">
      <c r="A117" s="155" t="s">
        <v>193</v>
      </c>
      <c r="B117" s="156"/>
      <c r="C117" s="157" t="s">
        <v>194</v>
      </c>
      <c r="D117" s="348">
        <v>0</v>
      </c>
      <c r="E117" s="330">
        <v>0</v>
      </c>
      <c r="F117" s="330">
        <v>0</v>
      </c>
      <c r="G117" s="330">
        <v>0</v>
      </c>
      <c r="H117" s="330">
        <v>0</v>
      </c>
      <c r="I117" s="351">
        <f t="shared" si="30"/>
        <v>0</v>
      </c>
      <c r="J117" s="59">
        <f t="shared" si="27"/>
        <v>0</v>
      </c>
    </row>
    <row r="118" spans="1:18" s="51" customFormat="1" ht="12.75" customHeight="1" x14ac:dyDescent="0.25">
      <c r="A118" s="155" t="s">
        <v>195</v>
      </c>
      <c r="B118" s="156"/>
      <c r="C118" s="157" t="s">
        <v>302</v>
      </c>
      <c r="D118" s="348">
        <v>0</v>
      </c>
      <c r="E118" s="330">
        <v>0</v>
      </c>
      <c r="F118" s="330">
        <v>0</v>
      </c>
      <c r="G118" s="330">
        <v>0</v>
      </c>
      <c r="H118" s="330">
        <v>0</v>
      </c>
      <c r="I118" s="351">
        <f t="shared" si="30"/>
        <v>0</v>
      </c>
      <c r="J118" s="59">
        <f t="shared" si="27"/>
        <v>0</v>
      </c>
    </row>
    <row r="119" spans="1:18" s="51" customFormat="1" ht="12.75" customHeight="1" x14ac:dyDescent="0.25">
      <c r="A119" s="155" t="s">
        <v>197</v>
      </c>
      <c r="B119" s="156"/>
      <c r="C119" s="157" t="s">
        <v>198</v>
      </c>
      <c r="D119" s="348">
        <v>0</v>
      </c>
      <c r="E119" s="330">
        <v>0</v>
      </c>
      <c r="F119" s="330">
        <v>0</v>
      </c>
      <c r="G119" s="330">
        <v>0</v>
      </c>
      <c r="H119" s="330">
        <v>0</v>
      </c>
      <c r="I119" s="351">
        <f t="shared" si="30"/>
        <v>0</v>
      </c>
      <c r="J119" s="59">
        <f t="shared" si="27"/>
        <v>0</v>
      </c>
    </row>
    <row r="120" spans="1:18" s="51" customFormat="1" x14ac:dyDescent="0.25">
      <c r="A120" s="166" t="s">
        <v>199</v>
      </c>
      <c r="B120" s="444" t="s">
        <v>200</v>
      </c>
      <c r="C120" s="445"/>
      <c r="D120" s="342">
        <f>SUM(D121:D122)</f>
        <v>0</v>
      </c>
      <c r="E120" s="361">
        <f>SUM(E121:E122)</f>
        <v>0</v>
      </c>
      <c r="F120" s="361">
        <f t="shared" ref="F120:H120" si="31">SUM(F121:F122)</f>
        <v>0</v>
      </c>
      <c r="G120" s="361">
        <f t="shared" si="31"/>
        <v>0</v>
      </c>
      <c r="H120" s="361">
        <f t="shared" si="31"/>
        <v>0</v>
      </c>
      <c r="I120" s="345">
        <f>SUM(I121:I122)</f>
        <v>0</v>
      </c>
      <c r="J120" s="59" t="str">
        <f>IFERROR(I120/D120*100,"0")</f>
        <v>0</v>
      </c>
    </row>
    <row r="121" spans="1:18" s="51" customFormat="1" x14ac:dyDescent="0.25">
      <c r="A121" s="155" t="s">
        <v>201</v>
      </c>
      <c r="B121" s="156"/>
      <c r="C121" s="157" t="s">
        <v>202</v>
      </c>
      <c r="D121" s="348">
        <v>0</v>
      </c>
      <c r="E121" s="330">
        <v>0</v>
      </c>
      <c r="F121" s="330">
        <v>0</v>
      </c>
      <c r="G121" s="330">
        <v>0</v>
      </c>
      <c r="H121" s="350">
        <v>0</v>
      </c>
      <c r="I121" s="351">
        <f>SUM(E121:H121)</f>
        <v>0</v>
      </c>
      <c r="J121" s="59">
        <f t="shared" si="27"/>
        <v>0</v>
      </c>
    </row>
    <row r="122" spans="1:18" s="51" customFormat="1" x14ac:dyDescent="0.25">
      <c r="A122" s="155" t="s">
        <v>203</v>
      </c>
      <c r="B122" s="156"/>
      <c r="C122" s="157" t="s">
        <v>131</v>
      </c>
      <c r="D122" s="348"/>
      <c r="E122" s="330">
        <v>0</v>
      </c>
      <c r="F122" s="330">
        <v>0</v>
      </c>
      <c r="G122" s="330">
        <v>0</v>
      </c>
      <c r="H122" s="330">
        <v>0</v>
      </c>
      <c r="I122" s="351">
        <f>SUM(E122:H122)</f>
        <v>0</v>
      </c>
      <c r="J122" s="59">
        <f t="shared" si="27"/>
        <v>0</v>
      </c>
    </row>
    <row r="123" spans="1:18" s="51" customFormat="1" ht="2.1" customHeight="1" x14ac:dyDescent="0.25">
      <c r="A123" s="135"/>
      <c r="B123" s="145"/>
      <c r="C123" s="146"/>
      <c r="D123" s="348"/>
      <c r="E123" s="364"/>
      <c r="F123" s="343"/>
      <c r="G123" s="343"/>
      <c r="H123" s="343"/>
      <c r="I123" s="345"/>
      <c r="J123" s="173"/>
    </row>
    <row r="124" spans="1:18" s="51" customFormat="1" ht="18" customHeight="1" x14ac:dyDescent="0.25">
      <c r="A124" s="45">
        <v>12</v>
      </c>
      <c r="B124" s="442" t="s">
        <v>204</v>
      </c>
      <c r="C124" s="443"/>
      <c r="D124" s="352">
        <f>D44+D58+D68+D79+D83+D90</f>
        <v>-101942.68</v>
      </c>
      <c r="E124" s="361">
        <f>E44+E58+E68+E79+E83+E90</f>
        <v>0</v>
      </c>
      <c r="F124" s="344">
        <f>F44+F58+F68+F79+F83+F90</f>
        <v>0</v>
      </c>
      <c r="G124" s="344">
        <f>G44+G58+G68+G79+G83+G90</f>
        <v>0</v>
      </c>
      <c r="H124" s="352">
        <f>H44+H58+H68+H79+H83+H90</f>
        <v>-71245.39</v>
      </c>
      <c r="I124" s="354">
        <f t="shared" ref="I124" si="32">I44+I58+I68+I83+I90</f>
        <v>-71245.39</v>
      </c>
      <c r="J124" s="59"/>
    </row>
    <row r="125" spans="1:18" ht="7.5" customHeight="1" x14ac:dyDescent="0.2">
      <c r="A125" s="174"/>
      <c r="B125" s="9"/>
      <c r="C125" s="9"/>
      <c r="D125" s="365"/>
      <c r="E125" s="365"/>
      <c r="F125" s="365"/>
      <c r="G125" s="343"/>
      <c r="H125" s="343"/>
      <c r="I125" s="343"/>
      <c r="J125" s="176"/>
      <c r="K125" s="6"/>
      <c r="L125" s="6"/>
      <c r="M125" s="6"/>
      <c r="N125" s="6"/>
      <c r="O125" s="6"/>
      <c r="P125" s="6"/>
      <c r="Q125" s="6"/>
      <c r="R125" s="6"/>
    </row>
    <row r="126" spans="1:18" s="51" customFormat="1" ht="28.5" customHeight="1" x14ac:dyDescent="0.25">
      <c r="A126" s="152">
        <v>13</v>
      </c>
      <c r="B126" s="177"/>
      <c r="C126" s="178" t="s">
        <v>205</v>
      </c>
      <c r="D126" s="331">
        <v>0</v>
      </c>
      <c r="E126" s="360">
        <f t="shared" ref="E126" si="33">SUM(E127:E130)</f>
        <v>0</v>
      </c>
      <c r="F126" s="318">
        <f>SUM(F127:F130)</f>
        <v>0</v>
      </c>
      <c r="G126" s="318">
        <f>SUM(G127:G130)</f>
        <v>0</v>
      </c>
      <c r="H126" s="318">
        <f>SUM(H127:H130)</f>
        <v>0</v>
      </c>
      <c r="I126" s="345">
        <f>SUM(I127:I130)</f>
        <v>0</v>
      </c>
      <c r="J126" s="180" t="str">
        <f>IFERROR(I126/D126*100,"0")</f>
        <v>0</v>
      </c>
    </row>
    <row r="127" spans="1:18" ht="12.75" customHeight="1" x14ac:dyDescent="0.2">
      <c r="A127" s="181" t="s">
        <v>206</v>
      </c>
      <c r="B127" s="182"/>
      <c r="C127" s="64" t="s">
        <v>207</v>
      </c>
      <c r="D127" s="366">
        <v>0</v>
      </c>
      <c r="E127" s="330">
        <v>0</v>
      </c>
      <c r="F127" s="350">
        <v>0</v>
      </c>
      <c r="G127" s="350">
        <v>0</v>
      </c>
      <c r="H127" s="350">
        <v>0</v>
      </c>
      <c r="I127" s="351">
        <f>SUM(E127:H127)</f>
        <v>0</v>
      </c>
      <c r="J127" s="180" t="str">
        <f>IFERROR(I127/D127*100,"0")</f>
        <v>0</v>
      </c>
      <c r="K127" s="6"/>
      <c r="L127" s="6"/>
      <c r="M127" s="6"/>
      <c r="N127" s="6"/>
      <c r="O127" s="6"/>
      <c r="P127" s="6"/>
      <c r="Q127" s="6"/>
      <c r="R127" s="6"/>
    </row>
    <row r="128" spans="1:18" ht="12.75" customHeight="1" x14ac:dyDescent="0.2">
      <c r="A128" s="181" t="s">
        <v>208</v>
      </c>
      <c r="B128" s="182"/>
      <c r="C128" s="64" t="s">
        <v>209</v>
      </c>
      <c r="D128" s="366">
        <v>0</v>
      </c>
      <c r="E128" s="330">
        <v>0</v>
      </c>
      <c r="F128" s="330">
        <v>0</v>
      </c>
      <c r="G128" s="330">
        <v>0</v>
      </c>
      <c r="H128" s="350">
        <v>0</v>
      </c>
      <c r="I128" s="351">
        <f>SUM(E128:H128)</f>
        <v>0</v>
      </c>
      <c r="J128" s="180" t="str">
        <f>IFERROR(I128/D128*100,"0")</f>
        <v>0</v>
      </c>
      <c r="K128" s="6"/>
      <c r="L128" s="6"/>
      <c r="M128" s="6"/>
      <c r="N128" s="6"/>
      <c r="O128" s="6"/>
      <c r="P128" s="6"/>
      <c r="Q128" s="6"/>
      <c r="R128" s="6"/>
    </row>
    <row r="129" spans="1:18" ht="12.75" customHeight="1" x14ac:dyDescent="0.2">
      <c r="A129" s="184" t="s">
        <v>210</v>
      </c>
      <c r="B129" s="139"/>
      <c r="C129" s="64" t="s">
        <v>211</v>
      </c>
      <c r="D129" s="366">
        <v>0</v>
      </c>
      <c r="E129" s="330">
        <v>0</v>
      </c>
      <c r="F129" s="330">
        <v>0</v>
      </c>
      <c r="G129" s="330">
        <v>0</v>
      </c>
      <c r="H129" s="350">
        <v>0</v>
      </c>
      <c r="I129" s="351">
        <f>SUM(E129:H129)</f>
        <v>0</v>
      </c>
      <c r="J129" s="180" t="str">
        <f>IFERROR(I129/D129*100,"0")</f>
        <v>0</v>
      </c>
      <c r="K129" s="6"/>
      <c r="L129" s="6"/>
      <c r="M129" s="6"/>
      <c r="N129" s="6"/>
      <c r="O129" s="6"/>
      <c r="P129" s="6"/>
      <c r="Q129" s="6"/>
      <c r="R129" s="6"/>
    </row>
    <row r="130" spans="1:18" ht="12.75" customHeight="1" x14ac:dyDescent="0.2">
      <c r="A130" s="184" t="s">
        <v>212</v>
      </c>
      <c r="B130" s="139"/>
      <c r="C130" s="64" t="s">
        <v>213</v>
      </c>
      <c r="D130" s="366">
        <v>0</v>
      </c>
      <c r="E130" s="330">
        <v>0</v>
      </c>
      <c r="F130" s="330">
        <v>0</v>
      </c>
      <c r="G130" s="330">
        <v>0</v>
      </c>
      <c r="H130" s="350">
        <v>0</v>
      </c>
      <c r="I130" s="351">
        <f>SUM(E130:H130)</f>
        <v>0</v>
      </c>
      <c r="J130" s="180" t="str">
        <f>IFERROR(I130/D130*100,"0")</f>
        <v>0</v>
      </c>
      <c r="K130" s="6"/>
      <c r="L130" s="6"/>
      <c r="M130" s="6"/>
      <c r="N130" s="6"/>
      <c r="O130" s="6"/>
      <c r="P130" s="6"/>
      <c r="Q130" s="6"/>
      <c r="R130" s="6"/>
    </row>
    <row r="131" spans="1:18" ht="8.1" customHeight="1" x14ac:dyDescent="0.2">
      <c r="A131" s="174"/>
      <c r="B131" s="9"/>
      <c r="C131" s="9"/>
      <c r="D131" s="365"/>
      <c r="E131" s="365"/>
      <c r="F131" s="365"/>
      <c r="G131" s="365"/>
      <c r="H131" s="365"/>
      <c r="I131" s="367"/>
      <c r="J131" s="94"/>
      <c r="K131" s="6"/>
      <c r="L131" s="6"/>
      <c r="M131" s="6"/>
      <c r="N131" s="6"/>
      <c r="O131" s="6"/>
      <c r="P131" s="6"/>
      <c r="Q131" s="6"/>
      <c r="R131" s="6"/>
    </row>
    <row r="132" spans="1:18" s="51" customFormat="1" ht="18" customHeight="1" x14ac:dyDescent="0.25">
      <c r="A132" s="45">
        <v>14</v>
      </c>
      <c r="B132" s="442" t="s">
        <v>214</v>
      </c>
      <c r="C132" s="446" t="s">
        <v>215</v>
      </c>
      <c r="D132" s="368">
        <f>SUM(D124+D126)</f>
        <v>-101942.68</v>
      </c>
      <c r="E132" s="369">
        <f>SUM(E124+E126)</f>
        <v>0</v>
      </c>
      <c r="F132" s="369">
        <f t="shared" ref="F132" si="34">SUM(F124+F126)</f>
        <v>0</v>
      </c>
      <c r="G132" s="369">
        <f>SUM(G124+G126)</f>
        <v>0</v>
      </c>
      <c r="H132" s="370">
        <f>SUM(H124+H126)</f>
        <v>-71245.39</v>
      </c>
      <c r="I132" s="354">
        <f>I124+I126</f>
        <v>-71245.39</v>
      </c>
      <c r="J132" s="130">
        <f>I132/D132*100</f>
        <v>69.88769571292417</v>
      </c>
    </row>
    <row r="133" spans="1:18" s="192" customFormat="1" x14ac:dyDescent="0.2">
      <c r="A133" s="188"/>
      <c r="B133" s="140"/>
      <c r="C133" s="140"/>
      <c r="D133" s="371"/>
      <c r="E133" s="371"/>
      <c r="F133" s="372"/>
      <c r="G133" s="372"/>
      <c r="H133" s="372"/>
      <c r="I133" s="373"/>
      <c r="J133" s="176"/>
    </row>
    <row r="134" spans="1:18" s="51" customFormat="1" ht="24.95" customHeight="1" x14ac:dyDescent="0.25">
      <c r="A134" s="193">
        <v>15</v>
      </c>
      <c r="B134" s="436" t="s">
        <v>216</v>
      </c>
      <c r="C134" s="437"/>
      <c r="D134" s="374">
        <f>D132+D39</f>
        <v>0</v>
      </c>
      <c r="E134" s="360">
        <f>E132+E39</f>
        <v>0</v>
      </c>
      <c r="F134" s="318">
        <f t="shared" ref="F134:I134" si="35">F132+F39</f>
        <v>0</v>
      </c>
      <c r="G134" s="318">
        <f t="shared" si="35"/>
        <v>0</v>
      </c>
      <c r="H134" s="375">
        <f t="shared" si="35"/>
        <v>0</v>
      </c>
      <c r="I134" s="354">
        <f t="shared" si="35"/>
        <v>0</v>
      </c>
      <c r="J134" s="59"/>
    </row>
    <row r="135" spans="1:18" s="192" customFormat="1" ht="23.65" customHeight="1" x14ac:dyDescent="0.2">
      <c r="A135" s="174"/>
      <c r="B135" s="195"/>
      <c r="C135" s="195"/>
      <c r="D135" s="376"/>
      <c r="E135" s="376"/>
      <c r="F135" s="376"/>
      <c r="G135" s="377"/>
      <c r="H135" s="377"/>
      <c r="I135" s="377"/>
      <c r="J135" s="198"/>
      <c r="K135" s="198"/>
      <c r="L135" s="198"/>
      <c r="M135" s="378"/>
      <c r="N135" s="198"/>
      <c r="O135" s="198"/>
      <c r="P135" s="378"/>
      <c r="Q135" s="378"/>
      <c r="R135" s="379"/>
    </row>
    <row r="136" spans="1:18" s="51" customFormat="1" ht="16.5" customHeight="1" x14ac:dyDescent="0.2">
      <c r="A136" s="199" t="s">
        <v>217</v>
      </c>
      <c r="B136" s="90"/>
      <c r="C136" s="90"/>
      <c r="D136" s="323"/>
      <c r="E136" s="323"/>
      <c r="F136" s="323"/>
      <c r="G136" s="325"/>
      <c r="H136" s="325"/>
      <c r="I136" s="325"/>
      <c r="J136" s="200"/>
      <c r="K136" s="200"/>
      <c r="L136" s="200"/>
      <c r="M136" s="200"/>
      <c r="N136" s="200"/>
      <c r="O136" s="200"/>
      <c r="P136" s="200"/>
      <c r="Q136" s="200"/>
      <c r="R136" s="96"/>
    </row>
    <row r="137" spans="1:18" ht="11.25" customHeight="1" x14ac:dyDescent="0.2">
      <c r="A137" s="201"/>
      <c r="B137" s="97"/>
      <c r="C137" s="97"/>
      <c r="D137" s="326"/>
      <c r="E137" s="326"/>
      <c r="F137" s="326"/>
      <c r="R137" s="101"/>
    </row>
    <row r="138" spans="1:18" ht="27" customHeight="1" x14ac:dyDescent="0.2">
      <c r="A138" s="201"/>
      <c r="B138" s="97"/>
      <c r="C138" s="97"/>
      <c r="D138" s="329" t="s">
        <v>11</v>
      </c>
      <c r="E138" s="380" t="s">
        <v>12</v>
      </c>
      <c r="F138" s="301" t="s">
        <v>13</v>
      </c>
      <c r="G138" s="302" t="s">
        <v>14</v>
      </c>
      <c r="H138" s="381" t="s">
        <v>15</v>
      </c>
      <c r="I138" s="380" t="s">
        <v>16</v>
      </c>
      <c r="J138" s="103" t="s">
        <v>17</v>
      </c>
      <c r="K138" s="204"/>
      <c r="L138" s="204"/>
      <c r="M138" s="382"/>
      <c r="N138" s="204"/>
      <c r="O138" s="204"/>
      <c r="P138" s="6"/>
      <c r="Q138" s="6"/>
      <c r="R138" s="6"/>
    </row>
    <row r="139" spans="1:18" ht="3" customHeight="1" x14ac:dyDescent="0.2">
      <c r="A139" s="201"/>
      <c r="B139" s="97"/>
      <c r="C139" s="97"/>
      <c r="D139" s="383"/>
      <c r="E139" s="278"/>
      <c r="F139" s="327"/>
      <c r="G139" s="277"/>
      <c r="H139" s="277"/>
      <c r="I139" s="328"/>
      <c r="J139" s="206"/>
      <c r="K139" s="207"/>
      <c r="L139" s="207"/>
      <c r="M139" s="382"/>
      <c r="N139" s="207"/>
      <c r="O139" s="207"/>
      <c r="P139" s="6"/>
      <c r="Q139" s="6"/>
      <c r="R139" s="6"/>
    </row>
    <row r="140" spans="1:18" ht="27.95" customHeight="1" x14ac:dyDescent="0.2">
      <c r="A140" s="45">
        <v>16</v>
      </c>
      <c r="B140" s="438" t="s">
        <v>218</v>
      </c>
      <c r="C140" s="439"/>
      <c r="D140" s="331">
        <f>SUM(D143:D149)</f>
        <v>0</v>
      </c>
      <c r="E140" s="384">
        <f>SUM(E141:E149)</f>
        <v>0</v>
      </c>
      <c r="F140" s="384">
        <f>SUM(F141:F149)</f>
        <v>0</v>
      </c>
      <c r="G140" s="384">
        <f>SUM(G141:G149)</f>
        <v>0</v>
      </c>
      <c r="H140" s="384">
        <f>SUM(H141:H149)</f>
        <v>0</v>
      </c>
      <c r="I140" s="385">
        <f t="shared" ref="I140:I149" si="36">SUM(E140:H140)</f>
        <v>0</v>
      </c>
      <c r="J140" s="210"/>
      <c r="K140" s="211"/>
      <c r="L140" s="211"/>
      <c r="M140" s="382"/>
      <c r="N140" s="211"/>
      <c r="O140" s="211"/>
      <c r="P140" s="6"/>
      <c r="Q140" s="6"/>
      <c r="R140" s="6"/>
    </row>
    <row r="141" spans="1:18" ht="12.75" customHeight="1" x14ac:dyDescent="0.2">
      <c r="A141" s="184" t="s">
        <v>219</v>
      </c>
      <c r="B141" s="21"/>
      <c r="C141" s="212" t="s">
        <v>220</v>
      </c>
      <c r="D141" s="366">
        <v>0</v>
      </c>
      <c r="E141" s="364">
        <v>0</v>
      </c>
      <c r="F141" s="386">
        <v>0</v>
      </c>
      <c r="G141" s="386">
        <v>0</v>
      </c>
      <c r="H141" s="386">
        <v>0</v>
      </c>
      <c r="I141" s="387">
        <f t="shared" si="36"/>
        <v>0</v>
      </c>
      <c r="J141" s="210"/>
      <c r="K141" s="211"/>
      <c r="L141" s="211"/>
      <c r="M141" s="382"/>
      <c r="N141" s="211"/>
      <c r="O141" s="211"/>
      <c r="P141" s="6"/>
      <c r="Q141" s="6"/>
      <c r="R141" s="6"/>
    </row>
    <row r="142" spans="1:18" ht="12.75" customHeight="1" x14ac:dyDescent="0.2">
      <c r="A142" s="184" t="s">
        <v>221</v>
      </c>
      <c r="B142" s="214"/>
      <c r="C142" s="215" t="s">
        <v>222</v>
      </c>
      <c r="D142" s="366">
        <v>0</v>
      </c>
      <c r="E142" s="364">
        <v>0</v>
      </c>
      <c r="F142" s="386">
        <v>0</v>
      </c>
      <c r="G142" s="386">
        <v>0</v>
      </c>
      <c r="H142" s="386">
        <v>0</v>
      </c>
      <c r="I142" s="387">
        <f t="shared" si="36"/>
        <v>0</v>
      </c>
      <c r="J142" s="216"/>
      <c r="K142" s="217"/>
      <c r="L142" s="217"/>
      <c r="M142" s="382"/>
      <c r="N142" s="217"/>
      <c r="O142" s="217"/>
      <c r="P142" s="6"/>
      <c r="Q142" s="6"/>
      <c r="R142" s="6"/>
    </row>
    <row r="143" spans="1:18" ht="12.75" customHeight="1" x14ac:dyDescent="0.2">
      <c r="A143" s="184" t="s">
        <v>223</v>
      </c>
      <c r="B143" s="21"/>
      <c r="C143" s="212" t="s">
        <v>224</v>
      </c>
      <c r="D143" s="366">
        <v>0</v>
      </c>
      <c r="E143" s="364">
        <v>0</v>
      </c>
      <c r="F143" s="386">
        <v>0</v>
      </c>
      <c r="G143" s="386">
        <v>0</v>
      </c>
      <c r="H143" s="386">
        <v>0</v>
      </c>
      <c r="I143" s="387">
        <f t="shared" si="36"/>
        <v>0</v>
      </c>
      <c r="J143" s="210"/>
      <c r="K143" s="211"/>
      <c r="L143" s="211"/>
      <c r="M143" s="382"/>
      <c r="N143" s="211"/>
      <c r="O143" s="211"/>
      <c r="P143" s="6"/>
      <c r="Q143" s="6"/>
      <c r="R143" s="6"/>
    </row>
    <row r="144" spans="1:18" ht="12.75" customHeight="1" x14ac:dyDescent="0.2">
      <c r="A144" s="184" t="s">
        <v>225</v>
      </c>
      <c r="B144" s="21"/>
      <c r="C144" s="212" t="s">
        <v>226</v>
      </c>
      <c r="D144" s="366">
        <v>0</v>
      </c>
      <c r="E144" s="364">
        <v>0</v>
      </c>
      <c r="F144" s="386">
        <v>0</v>
      </c>
      <c r="G144" s="386">
        <v>0</v>
      </c>
      <c r="H144" s="386">
        <v>0</v>
      </c>
      <c r="I144" s="387">
        <f t="shared" si="36"/>
        <v>0</v>
      </c>
      <c r="J144" s="216"/>
      <c r="K144" s="217"/>
      <c r="L144" s="217"/>
      <c r="M144" s="382"/>
      <c r="N144" s="217"/>
      <c r="O144" s="217"/>
      <c r="P144" s="6"/>
      <c r="Q144" s="6"/>
      <c r="R144" s="6"/>
    </row>
    <row r="145" spans="1:18" ht="12.75" customHeight="1" x14ac:dyDescent="0.2">
      <c r="A145" s="184" t="s">
        <v>227</v>
      </c>
      <c r="B145" s="21"/>
      <c r="C145" s="212" t="s">
        <v>228</v>
      </c>
      <c r="D145" s="366">
        <v>0</v>
      </c>
      <c r="E145" s="364">
        <v>0</v>
      </c>
      <c r="F145" s="386">
        <v>0</v>
      </c>
      <c r="G145" s="386">
        <v>0</v>
      </c>
      <c r="H145" s="386">
        <v>0</v>
      </c>
      <c r="I145" s="387">
        <f t="shared" si="36"/>
        <v>0</v>
      </c>
      <c r="J145" s="216"/>
      <c r="K145" s="217"/>
      <c r="L145" s="217"/>
      <c r="M145" s="382"/>
      <c r="N145" s="217"/>
      <c r="O145" s="217"/>
      <c r="P145" s="6"/>
      <c r="Q145" s="6"/>
      <c r="R145" s="6"/>
    </row>
    <row r="146" spans="1:18" ht="12.75" customHeight="1" x14ac:dyDescent="0.2">
      <c r="A146" s="184" t="s">
        <v>229</v>
      </c>
      <c r="B146" s="21"/>
      <c r="C146" s="212" t="s">
        <v>230</v>
      </c>
      <c r="D146" s="366">
        <v>0</v>
      </c>
      <c r="E146" s="364">
        <v>0</v>
      </c>
      <c r="F146" s="386">
        <v>0</v>
      </c>
      <c r="G146" s="386">
        <v>0</v>
      </c>
      <c r="H146" s="386">
        <v>0</v>
      </c>
      <c r="I146" s="387">
        <f t="shared" si="36"/>
        <v>0</v>
      </c>
      <c r="J146" s="216"/>
      <c r="K146" s="217"/>
      <c r="L146" s="217"/>
      <c r="M146" s="382"/>
      <c r="N146" s="217"/>
      <c r="O146" s="217"/>
      <c r="P146" s="6"/>
      <c r="Q146" s="6"/>
      <c r="R146" s="6"/>
    </row>
    <row r="147" spans="1:18" ht="12.75" customHeight="1" x14ac:dyDescent="0.2">
      <c r="A147" s="184" t="s">
        <v>231</v>
      </c>
      <c r="B147" s="21"/>
      <c r="C147" s="212" t="s">
        <v>232</v>
      </c>
      <c r="D147" s="366">
        <v>0</v>
      </c>
      <c r="E147" s="364">
        <v>0</v>
      </c>
      <c r="F147" s="386">
        <v>0</v>
      </c>
      <c r="G147" s="386">
        <v>0</v>
      </c>
      <c r="H147" s="386">
        <v>0</v>
      </c>
      <c r="I147" s="387">
        <f t="shared" si="36"/>
        <v>0</v>
      </c>
      <c r="J147" s="216"/>
      <c r="K147" s="217"/>
      <c r="L147" s="217"/>
      <c r="M147" s="382"/>
      <c r="N147" s="217"/>
      <c r="O147" s="217"/>
      <c r="P147" s="6"/>
      <c r="Q147" s="6"/>
      <c r="R147" s="6"/>
    </row>
    <row r="148" spans="1:18" ht="12.75" customHeight="1" x14ac:dyDescent="0.2">
      <c r="A148" s="184" t="s">
        <v>233</v>
      </c>
      <c r="B148" s="21"/>
      <c r="C148" s="212" t="s">
        <v>234</v>
      </c>
      <c r="D148" s="366">
        <v>0</v>
      </c>
      <c r="E148" s="364">
        <v>0</v>
      </c>
      <c r="F148" s="386">
        <v>0</v>
      </c>
      <c r="G148" s="386">
        <v>0</v>
      </c>
      <c r="H148" s="386">
        <v>0</v>
      </c>
      <c r="I148" s="387">
        <f t="shared" si="36"/>
        <v>0</v>
      </c>
      <c r="J148" s="216"/>
      <c r="K148" s="217"/>
      <c r="L148" s="217"/>
      <c r="M148" s="382"/>
      <c r="N148" s="217"/>
      <c r="O148" s="217"/>
      <c r="P148" s="6"/>
      <c r="Q148" s="6"/>
      <c r="R148" s="6"/>
    </row>
    <row r="149" spans="1:18" ht="12.75" customHeight="1" x14ac:dyDescent="0.2">
      <c r="A149" s="184" t="s">
        <v>235</v>
      </c>
      <c r="B149" s="21"/>
      <c r="C149" s="212" t="s">
        <v>236</v>
      </c>
      <c r="D149" s="348">
        <f>-D24:D24</f>
        <v>0</v>
      </c>
      <c r="E149" s="364">
        <v>0</v>
      </c>
      <c r="F149" s="320">
        <v>0</v>
      </c>
      <c r="G149" s="320">
        <v>0</v>
      </c>
      <c r="H149" s="388">
        <v>0</v>
      </c>
      <c r="I149" s="387">
        <f t="shared" si="36"/>
        <v>0</v>
      </c>
      <c r="J149" s="210"/>
      <c r="K149" s="211"/>
      <c r="L149" s="211"/>
      <c r="M149" s="382"/>
      <c r="N149" s="211"/>
      <c r="O149" s="211"/>
      <c r="P149" s="6"/>
      <c r="Q149" s="6"/>
      <c r="R149" s="6"/>
    </row>
    <row r="150" spans="1:18" ht="20.100000000000001" customHeight="1" x14ac:dyDescent="0.2">
      <c r="A150" s="201"/>
      <c r="B150" s="97"/>
      <c r="C150" s="97"/>
      <c r="D150" s="326"/>
      <c r="E150" s="326"/>
      <c r="F150" s="326"/>
      <c r="J150" s="220"/>
      <c r="K150" s="220"/>
      <c r="L150" s="220"/>
      <c r="M150" s="389"/>
      <c r="N150" s="220"/>
      <c r="O150" s="220"/>
      <c r="P150" s="389"/>
      <c r="R150" s="101"/>
    </row>
    <row r="151" spans="1:18" ht="27.95" customHeight="1" x14ac:dyDescent="0.2">
      <c r="A151" s="45">
        <v>17</v>
      </c>
      <c r="B151" s="440" t="s">
        <v>237</v>
      </c>
      <c r="C151" s="441"/>
      <c r="D151" s="390">
        <f>SUM(D152:D160)</f>
        <v>0</v>
      </c>
      <c r="E151" s="384">
        <f>SUM(E152:E160)</f>
        <v>0</v>
      </c>
      <c r="F151" s="384">
        <f>SUM(F152:F160)</f>
        <v>0</v>
      </c>
      <c r="G151" s="384">
        <f>SUM(G152:G160)</f>
        <v>0</v>
      </c>
      <c r="H151" s="384">
        <f>SUM(H152:H160)</f>
        <v>0</v>
      </c>
      <c r="I151" s="385"/>
      <c r="J151" s="222"/>
      <c r="K151" s="223"/>
      <c r="L151" s="223"/>
      <c r="M151" s="382"/>
      <c r="N151" s="223"/>
      <c r="O151" s="223"/>
      <c r="P151" s="6"/>
      <c r="Q151" s="6"/>
      <c r="R151" s="6"/>
    </row>
    <row r="152" spans="1:18" s="228" customFormat="1" x14ac:dyDescent="0.2">
      <c r="A152" s="184" t="s">
        <v>238</v>
      </c>
      <c r="B152" s="21"/>
      <c r="C152" s="212" t="s">
        <v>220</v>
      </c>
      <c r="D152" s="366">
        <v>0</v>
      </c>
      <c r="E152" s="391">
        <v>0</v>
      </c>
      <c r="F152" s="392">
        <v>0</v>
      </c>
      <c r="G152" s="393">
        <v>0</v>
      </c>
      <c r="H152" s="394">
        <v>0</v>
      </c>
      <c r="I152" s="385"/>
      <c r="J152" s="222"/>
      <c r="K152" s="223"/>
      <c r="L152" s="223"/>
      <c r="M152" s="382"/>
      <c r="N152" s="223"/>
      <c r="O152" s="223"/>
      <c r="P152" s="6"/>
      <c r="Q152" s="6"/>
      <c r="R152" s="6"/>
    </row>
    <row r="153" spans="1:18" s="228" customFormat="1" x14ac:dyDescent="0.2">
      <c r="A153" s="184" t="s">
        <v>239</v>
      </c>
      <c r="B153" s="214"/>
      <c r="C153" s="215" t="s">
        <v>222</v>
      </c>
      <c r="D153" s="366">
        <v>0</v>
      </c>
      <c r="E153" s="391">
        <v>0</v>
      </c>
      <c r="F153" s="392">
        <v>0</v>
      </c>
      <c r="G153" s="393">
        <v>0</v>
      </c>
      <c r="H153" s="394">
        <v>0</v>
      </c>
      <c r="I153" s="385"/>
      <c r="J153" s="222"/>
      <c r="K153" s="223"/>
      <c r="L153" s="223"/>
      <c r="M153" s="382"/>
      <c r="N153" s="223"/>
      <c r="O153" s="223"/>
      <c r="P153" s="6"/>
      <c r="Q153" s="6"/>
      <c r="R153" s="6"/>
    </row>
    <row r="154" spans="1:18" s="228" customFormat="1" x14ac:dyDescent="0.2">
      <c r="A154" s="184" t="s">
        <v>240</v>
      </c>
      <c r="B154" s="21"/>
      <c r="C154" s="212" t="s">
        <v>224</v>
      </c>
      <c r="D154" s="366">
        <v>0</v>
      </c>
      <c r="E154" s="391">
        <v>0</v>
      </c>
      <c r="F154" s="392">
        <v>0</v>
      </c>
      <c r="G154" s="393">
        <v>0</v>
      </c>
      <c r="H154" s="394">
        <v>0</v>
      </c>
      <c r="I154" s="385"/>
      <c r="J154" s="222"/>
      <c r="K154" s="223"/>
      <c r="L154" s="223"/>
      <c r="M154" s="382"/>
      <c r="N154" s="223"/>
      <c r="O154" s="223"/>
      <c r="P154" s="6"/>
      <c r="Q154" s="6"/>
      <c r="R154" s="6"/>
    </row>
    <row r="155" spans="1:18" s="228" customFormat="1" x14ac:dyDescent="0.2">
      <c r="A155" s="184" t="s">
        <v>241</v>
      </c>
      <c r="B155" s="21"/>
      <c r="C155" s="212" t="s">
        <v>226</v>
      </c>
      <c r="D155" s="366">
        <v>0</v>
      </c>
      <c r="E155" s="391">
        <v>0</v>
      </c>
      <c r="F155" s="392">
        <v>0</v>
      </c>
      <c r="G155" s="393">
        <v>0</v>
      </c>
      <c r="H155" s="394">
        <v>0</v>
      </c>
      <c r="I155" s="385"/>
      <c r="J155" s="222"/>
      <c r="K155" s="223"/>
      <c r="L155" s="223"/>
      <c r="M155" s="382"/>
      <c r="N155" s="223"/>
      <c r="O155" s="223"/>
      <c r="P155" s="6"/>
      <c r="Q155" s="6"/>
      <c r="R155" s="6"/>
    </row>
    <row r="156" spans="1:18" s="228" customFormat="1" x14ac:dyDescent="0.2">
      <c r="A156" s="184" t="s">
        <v>242</v>
      </c>
      <c r="B156" s="21"/>
      <c r="C156" s="212" t="s">
        <v>228</v>
      </c>
      <c r="D156" s="366">
        <v>0</v>
      </c>
      <c r="E156" s="391">
        <v>0</v>
      </c>
      <c r="F156" s="392">
        <v>0</v>
      </c>
      <c r="G156" s="393">
        <v>0</v>
      </c>
      <c r="H156" s="394">
        <v>0</v>
      </c>
      <c r="I156" s="385"/>
      <c r="J156" s="222"/>
      <c r="K156" s="223"/>
      <c r="L156" s="223"/>
      <c r="M156" s="382"/>
      <c r="N156" s="223"/>
      <c r="O156" s="223"/>
      <c r="P156" s="6"/>
      <c r="Q156" s="6"/>
      <c r="R156" s="6"/>
    </row>
    <row r="157" spans="1:18" s="228" customFormat="1" x14ac:dyDescent="0.2">
      <c r="A157" s="184" t="s">
        <v>243</v>
      </c>
      <c r="B157" s="21"/>
      <c r="C157" s="212" t="s">
        <v>230</v>
      </c>
      <c r="D157" s="366">
        <v>0</v>
      </c>
      <c r="E157" s="391">
        <v>0</v>
      </c>
      <c r="F157" s="392">
        <v>0</v>
      </c>
      <c r="G157" s="393">
        <v>0</v>
      </c>
      <c r="H157" s="394">
        <v>0</v>
      </c>
      <c r="I157" s="385"/>
      <c r="J157" s="222"/>
      <c r="K157" s="223"/>
      <c r="L157" s="223"/>
      <c r="M157" s="382"/>
      <c r="N157" s="223"/>
      <c r="O157" s="223"/>
      <c r="P157" s="6"/>
      <c r="Q157" s="6"/>
      <c r="R157" s="6"/>
    </row>
    <row r="158" spans="1:18" s="228" customFormat="1" x14ac:dyDescent="0.2">
      <c r="A158" s="184" t="s">
        <v>244</v>
      </c>
      <c r="B158" s="21"/>
      <c r="C158" s="212" t="s">
        <v>232</v>
      </c>
      <c r="D158" s="366">
        <v>0</v>
      </c>
      <c r="E158" s="391">
        <v>0</v>
      </c>
      <c r="F158" s="392">
        <v>0</v>
      </c>
      <c r="G158" s="393">
        <v>0</v>
      </c>
      <c r="H158" s="394">
        <v>0</v>
      </c>
      <c r="I158" s="385"/>
      <c r="J158" s="222"/>
      <c r="K158" s="223"/>
      <c r="L158" s="223"/>
      <c r="M158" s="382"/>
      <c r="N158" s="223"/>
      <c r="O158" s="223"/>
      <c r="P158" s="6"/>
      <c r="Q158" s="6"/>
      <c r="R158" s="6"/>
    </row>
    <row r="159" spans="1:18" s="228" customFormat="1" x14ac:dyDescent="0.2">
      <c r="A159" s="184" t="s">
        <v>245</v>
      </c>
      <c r="B159" s="21"/>
      <c r="C159" s="212" t="s">
        <v>234</v>
      </c>
      <c r="D159" s="366">
        <v>0</v>
      </c>
      <c r="E159" s="391">
        <v>0</v>
      </c>
      <c r="F159" s="392">
        <v>0</v>
      </c>
      <c r="G159" s="393">
        <v>0</v>
      </c>
      <c r="H159" s="394">
        <v>0</v>
      </c>
      <c r="I159" s="385"/>
      <c r="J159" s="222"/>
      <c r="K159" s="223"/>
      <c r="L159" s="223"/>
      <c r="M159" s="382"/>
      <c r="N159" s="223"/>
      <c r="O159" s="223"/>
      <c r="P159" s="6"/>
      <c r="Q159" s="6"/>
      <c r="R159" s="6"/>
    </row>
    <row r="160" spans="1:18" s="228" customFormat="1" x14ac:dyDescent="0.2">
      <c r="A160" s="184" t="s">
        <v>246</v>
      </c>
      <c r="B160" s="21"/>
      <c r="C160" s="212" t="s">
        <v>236</v>
      </c>
      <c r="D160" s="366">
        <v>0</v>
      </c>
      <c r="E160" s="391">
        <v>0</v>
      </c>
      <c r="F160" s="392">
        <v>0</v>
      </c>
      <c r="G160" s="393">
        <v>0</v>
      </c>
      <c r="H160" s="394">
        <v>0</v>
      </c>
      <c r="I160" s="385"/>
      <c r="J160" s="222"/>
      <c r="K160" s="223"/>
      <c r="L160" s="223"/>
      <c r="M160" s="382"/>
      <c r="N160" s="223"/>
      <c r="O160" s="223"/>
      <c r="P160" s="6"/>
      <c r="Q160" s="6"/>
      <c r="R160" s="6"/>
    </row>
    <row r="161" spans="1:18" s="51" customFormat="1" ht="20.100000000000001" customHeight="1" x14ac:dyDescent="0.2">
      <c r="A161" s="201"/>
      <c r="B161" s="131"/>
      <c r="C161" s="131"/>
      <c r="D161" s="337"/>
      <c r="E161" s="337"/>
      <c r="F161" s="337"/>
      <c r="G161" s="325"/>
      <c r="H161" s="325"/>
      <c r="I161" s="325"/>
      <c r="J161" s="229"/>
      <c r="K161" s="229"/>
      <c r="L161" s="229"/>
      <c r="M161" s="229"/>
      <c r="N161" s="229"/>
      <c r="O161" s="229"/>
      <c r="P161" s="229"/>
      <c r="Q161" s="395"/>
      <c r="R161" s="94"/>
    </row>
    <row r="162" spans="1:18" ht="27.95" customHeight="1" x14ac:dyDescent="0.2">
      <c r="A162" s="45">
        <v>18</v>
      </c>
      <c r="B162" s="438" t="s">
        <v>247</v>
      </c>
      <c r="C162" s="439" t="s">
        <v>248</v>
      </c>
      <c r="D162" s="331">
        <f>SUM(D163:D171)</f>
        <v>0</v>
      </c>
      <c r="E162" s="343">
        <f>SUM(E163:E171)</f>
        <v>0</v>
      </c>
      <c r="F162" s="344">
        <f>SUM(F163:F171)</f>
        <v>0</v>
      </c>
      <c r="G162" s="344">
        <f>SUM(G163:G171)</f>
        <v>0</v>
      </c>
      <c r="H162" s="344">
        <f>SUM(H163:H171)</f>
        <v>0</v>
      </c>
      <c r="I162" s="385"/>
      <c r="J162" s="103"/>
      <c r="K162" s="204"/>
      <c r="L162" s="204"/>
      <c r="M162" s="382"/>
      <c r="N162" s="204"/>
      <c r="O162" s="204"/>
      <c r="P162" s="6"/>
      <c r="Q162" s="6"/>
      <c r="R162" s="6"/>
    </row>
    <row r="163" spans="1:18" s="228" customFormat="1" x14ac:dyDescent="0.2">
      <c r="A163" s="230" t="s">
        <v>249</v>
      </c>
      <c r="B163" s="21"/>
      <c r="C163" s="212" t="s">
        <v>220</v>
      </c>
      <c r="D163" s="348">
        <v>0</v>
      </c>
      <c r="E163" s="330">
        <v>0</v>
      </c>
      <c r="F163" s="330">
        <v>0</v>
      </c>
      <c r="G163" s="386">
        <v>0</v>
      </c>
      <c r="H163" s="386">
        <v>0</v>
      </c>
      <c r="I163" s="385">
        <f t="shared" ref="I163:I171" si="37">SUM(E163:H163)</f>
        <v>0</v>
      </c>
      <c r="J163" s="180" t="str">
        <f t="shared" ref="J163:J171" si="38">IFERROR(I163/D163*100,"0")</f>
        <v>0</v>
      </c>
      <c r="K163" s="211"/>
      <c r="L163" s="211"/>
      <c r="M163" s="382"/>
      <c r="N163" s="211"/>
      <c r="O163" s="211"/>
      <c r="P163" s="6"/>
      <c r="Q163" s="6"/>
      <c r="R163" s="6"/>
    </row>
    <row r="164" spans="1:18" s="228" customFormat="1" x14ac:dyDescent="0.2">
      <c r="A164" s="230" t="s">
        <v>250</v>
      </c>
      <c r="B164" s="214"/>
      <c r="C164" s="215" t="s">
        <v>222</v>
      </c>
      <c r="D164" s="348">
        <v>0</v>
      </c>
      <c r="E164" s="330">
        <v>0</v>
      </c>
      <c r="F164" s="330">
        <v>0</v>
      </c>
      <c r="G164" s="386">
        <v>0</v>
      </c>
      <c r="H164" s="386">
        <v>0</v>
      </c>
      <c r="I164" s="385">
        <f t="shared" si="37"/>
        <v>0</v>
      </c>
      <c r="J164" s="59" t="str">
        <f>IFERROR(I164/D164*100,"0")</f>
        <v>0</v>
      </c>
      <c r="K164" s="211"/>
      <c r="L164" s="211"/>
      <c r="M164" s="382"/>
      <c r="N164" s="211"/>
      <c r="O164" s="211"/>
      <c r="P164" s="6"/>
      <c r="Q164" s="6"/>
      <c r="R164" s="6"/>
    </row>
    <row r="165" spans="1:18" s="228" customFormat="1" x14ac:dyDescent="0.2">
      <c r="A165" s="230" t="s">
        <v>251</v>
      </c>
      <c r="B165" s="21"/>
      <c r="C165" s="212" t="s">
        <v>224</v>
      </c>
      <c r="D165" s="348">
        <v>0</v>
      </c>
      <c r="E165" s="330">
        <v>0</v>
      </c>
      <c r="F165" s="330">
        <v>0</v>
      </c>
      <c r="G165" s="386">
        <v>0</v>
      </c>
      <c r="H165" s="386">
        <v>0</v>
      </c>
      <c r="I165" s="385">
        <f t="shared" si="37"/>
        <v>0</v>
      </c>
      <c r="J165" s="59" t="str">
        <f t="shared" si="38"/>
        <v>0</v>
      </c>
      <c r="K165" s="211"/>
      <c r="L165" s="211"/>
      <c r="M165" s="382"/>
      <c r="N165" s="211"/>
      <c r="O165" s="211"/>
      <c r="P165" s="6"/>
      <c r="Q165" s="6"/>
      <c r="R165" s="6"/>
    </row>
    <row r="166" spans="1:18" s="228" customFormat="1" x14ac:dyDescent="0.2">
      <c r="A166" s="230" t="s">
        <v>252</v>
      </c>
      <c r="B166" s="21"/>
      <c r="C166" s="212" t="s">
        <v>226</v>
      </c>
      <c r="D166" s="348">
        <v>0</v>
      </c>
      <c r="E166" s="330">
        <v>0</v>
      </c>
      <c r="F166" s="330">
        <v>0</v>
      </c>
      <c r="G166" s="386">
        <v>0</v>
      </c>
      <c r="H166" s="386">
        <v>0</v>
      </c>
      <c r="I166" s="385">
        <f t="shared" si="37"/>
        <v>0</v>
      </c>
      <c r="J166" s="59" t="str">
        <f t="shared" si="38"/>
        <v>0</v>
      </c>
      <c r="K166" s="211"/>
      <c r="L166" s="211"/>
      <c r="M166" s="382"/>
      <c r="N166" s="211"/>
      <c r="O166" s="211"/>
      <c r="P166" s="6"/>
      <c r="Q166" s="6"/>
      <c r="R166" s="6"/>
    </row>
    <row r="167" spans="1:18" s="228" customFormat="1" x14ac:dyDescent="0.2">
      <c r="A167" s="230" t="s">
        <v>253</v>
      </c>
      <c r="B167" s="21"/>
      <c r="C167" s="212" t="s">
        <v>228</v>
      </c>
      <c r="D167" s="348">
        <v>0</v>
      </c>
      <c r="E167" s="330">
        <v>0</v>
      </c>
      <c r="F167" s="330">
        <v>0</v>
      </c>
      <c r="G167" s="386">
        <v>0</v>
      </c>
      <c r="H167" s="386">
        <v>0</v>
      </c>
      <c r="I167" s="385">
        <f t="shared" si="37"/>
        <v>0</v>
      </c>
      <c r="J167" s="59" t="str">
        <f t="shared" si="38"/>
        <v>0</v>
      </c>
      <c r="K167" s="211"/>
      <c r="L167" s="211"/>
      <c r="M167" s="382"/>
      <c r="N167" s="211"/>
      <c r="O167" s="211"/>
      <c r="P167" s="6"/>
      <c r="Q167" s="6"/>
      <c r="R167" s="6"/>
    </row>
    <row r="168" spans="1:18" s="228" customFormat="1" x14ac:dyDescent="0.2">
      <c r="A168" s="230" t="s">
        <v>254</v>
      </c>
      <c r="B168" s="21"/>
      <c r="C168" s="212" t="s">
        <v>230</v>
      </c>
      <c r="D168" s="348">
        <v>0</v>
      </c>
      <c r="E168" s="330">
        <v>0</v>
      </c>
      <c r="F168" s="330">
        <v>0</v>
      </c>
      <c r="G168" s="393">
        <v>0</v>
      </c>
      <c r="H168" s="388">
        <v>0</v>
      </c>
      <c r="I168" s="385">
        <f t="shared" si="37"/>
        <v>0</v>
      </c>
      <c r="J168" s="180" t="str">
        <f t="shared" si="38"/>
        <v>0</v>
      </c>
      <c r="K168" s="211"/>
      <c r="L168" s="211"/>
      <c r="M168" s="382"/>
      <c r="N168" s="211"/>
      <c r="O168" s="211"/>
      <c r="P168" s="6"/>
      <c r="Q168" s="6"/>
      <c r="R168" s="6"/>
    </row>
    <row r="169" spans="1:18" s="228" customFormat="1" x14ac:dyDescent="0.2">
      <c r="A169" s="230" t="s">
        <v>255</v>
      </c>
      <c r="B169" s="21"/>
      <c r="C169" s="212" t="s">
        <v>232</v>
      </c>
      <c r="D169" s="348">
        <v>0</v>
      </c>
      <c r="E169" s="330">
        <v>0</v>
      </c>
      <c r="F169" s="330">
        <v>0</v>
      </c>
      <c r="G169" s="393">
        <v>0</v>
      </c>
      <c r="H169" s="388">
        <v>0</v>
      </c>
      <c r="I169" s="385">
        <f t="shared" si="37"/>
        <v>0</v>
      </c>
      <c r="J169" s="59" t="str">
        <f t="shared" si="38"/>
        <v>0</v>
      </c>
      <c r="K169" s="211"/>
      <c r="L169" s="211"/>
      <c r="M169" s="382"/>
      <c r="N169" s="211"/>
      <c r="O169" s="211"/>
      <c r="P169" s="6"/>
      <c r="Q169" s="6"/>
      <c r="R169" s="6"/>
    </row>
    <row r="170" spans="1:18" s="228" customFormat="1" x14ac:dyDescent="0.2">
      <c r="A170" s="230" t="s">
        <v>256</v>
      </c>
      <c r="B170" s="21"/>
      <c r="C170" s="212" t="s">
        <v>234</v>
      </c>
      <c r="D170" s="348">
        <v>0</v>
      </c>
      <c r="E170" s="330">
        <v>0</v>
      </c>
      <c r="F170" s="330">
        <v>0</v>
      </c>
      <c r="G170" s="393">
        <v>0</v>
      </c>
      <c r="H170" s="388"/>
      <c r="I170" s="385">
        <f t="shared" si="37"/>
        <v>0</v>
      </c>
      <c r="J170" s="180" t="str">
        <f t="shared" si="38"/>
        <v>0</v>
      </c>
      <c r="K170" s="211"/>
      <c r="L170" s="211"/>
      <c r="M170" s="382"/>
      <c r="N170" s="211"/>
      <c r="O170" s="211"/>
      <c r="P170" s="6"/>
      <c r="Q170" s="6"/>
      <c r="R170" s="6"/>
    </row>
    <row r="171" spans="1:18" s="228" customFormat="1" x14ac:dyDescent="0.2">
      <c r="A171" s="230" t="s">
        <v>257</v>
      </c>
      <c r="B171" s="21"/>
      <c r="C171" s="212" t="s">
        <v>236</v>
      </c>
      <c r="D171" s="348">
        <v>0</v>
      </c>
      <c r="E171" s="330">
        <v>0</v>
      </c>
      <c r="F171" s="330">
        <v>0</v>
      </c>
      <c r="G171" s="393">
        <v>0</v>
      </c>
      <c r="H171" s="394"/>
      <c r="I171" s="385">
        <f t="shared" si="37"/>
        <v>0</v>
      </c>
      <c r="J171" s="396" t="str">
        <f t="shared" si="38"/>
        <v>0</v>
      </c>
      <c r="K171" s="211"/>
      <c r="L171" s="211"/>
      <c r="M171" s="382"/>
      <c r="N171" s="211"/>
      <c r="O171" s="211"/>
      <c r="P171" s="6"/>
      <c r="Q171" s="6"/>
      <c r="R171" s="6"/>
    </row>
    <row r="172" spans="1:18" ht="24" customHeight="1" x14ac:dyDescent="0.2">
      <c r="A172" s="201"/>
      <c r="B172" s="9"/>
      <c r="C172" s="9"/>
      <c r="D172" s="397"/>
      <c r="E172" s="397"/>
      <c r="F172" s="397"/>
      <c r="R172" s="101"/>
    </row>
    <row r="173" spans="1:18" s="51" customFormat="1" ht="16.5" customHeight="1" x14ac:dyDescent="0.2">
      <c r="A173" s="199" t="s">
        <v>258</v>
      </c>
      <c r="B173" s="90"/>
      <c r="C173" s="90"/>
      <c r="D173" s="323"/>
      <c r="E173" s="323"/>
      <c r="F173" s="323"/>
      <c r="G173" s="325"/>
      <c r="H173" s="325"/>
      <c r="I173" s="325"/>
      <c r="J173" s="200"/>
      <c r="K173" s="200"/>
      <c r="L173" s="200"/>
      <c r="M173" s="200"/>
      <c r="N173" s="200"/>
      <c r="O173" s="200"/>
      <c r="P173" s="200"/>
      <c r="Q173" s="200"/>
      <c r="R173" s="96"/>
    </row>
    <row r="174" spans="1:18" s="51" customFormat="1" ht="16.5" customHeight="1" x14ac:dyDescent="0.2">
      <c r="A174" s="199"/>
      <c r="B174" s="90"/>
      <c r="C174" s="90"/>
      <c r="D174" s="323"/>
      <c r="E174" s="323"/>
      <c r="F174" s="323"/>
      <c r="G174" s="325"/>
      <c r="H174" s="325"/>
      <c r="I174" s="325"/>
      <c r="J174" s="200"/>
      <c r="K174" s="200"/>
      <c r="L174" s="200"/>
      <c r="M174" s="200"/>
      <c r="N174" s="200"/>
      <c r="O174" s="200"/>
      <c r="P174" s="200"/>
      <c r="Q174" s="200"/>
      <c r="R174" s="96"/>
    </row>
    <row r="175" spans="1:18" ht="11.25" customHeight="1" x14ac:dyDescent="0.2">
      <c r="A175" s="201"/>
      <c r="B175" s="97"/>
      <c r="C175" s="97"/>
      <c r="D175" s="326"/>
      <c r="E175" s="326"/>
      <c r="F175" s="326"/>
      <c r="R175" s="101"/>
    </row>
    <row r="176" spans="1:18" s="44" customFormat="1" ht="27" customHeight="1" x14ac:dyDescent="0.2">
      <c r="A176" s="201"/>
      <c r="B176" s="133" t="s">
        <v>259</v>
      </c>
      <c r="C176" s="134"/>
      <c r="D176" s="329" t="s">
        <v>11</v>
      </c>
      <c r="E176" s="398" t="s">
        <v>12</v>
      </c>
      <c r="F176" s="399" t="s">
        <v>13</v>
      </c>
      <c r="G176" s="302" t="s">
        <v>14</v>
      </c>
      <c r="H176" s="381" t="s">
        <v>15</v>
      </c>
      <c r="I176" s="380" t="s">
        <v>16</v>
      </c>
      <c r="J176" s="103" t="s">
        <v>17</v>
      </c>
      <c r="K176" s="204"/>
      <c r="L176" s="204"/>
      <c r="M176" s="400"/>
      <c r="N176" s="204"/>
      <c r="O176" s="204"/>
    </row>
    <row r="177" spans="1:19" s="228" customFormat="1" ht="15" customHeight="1" x14ac:dyDescent="0.2">
      <c r="A177" s="230" t="s">
        <v>260</v>
      </c>
      <c r="B177" s="235" t="s">
        <v>261</v>
      </c>
      <c r="C177" s="236"/>
      <c r="D177" s="401">
        <v>0</v>
      </c>
      <c r="E177" s="402">
        <f>D185</f>
        <v>101942.68</v>
      </c>
      <c r="F177" s="403">
        <f>E185</f>
        <v>101942.68</v>
      </c>
      <c r="G177" s="403">
        <f>F185</f>
        <v>101942.68</v>
      </c>
      <c r="H177" s="404">
        <f>G185</f>
        <v>101942.68</v>
      </c>
      <c r="I177" s="405"/>
      <c r="J177" s="242"/>
      <c r="K177" s="223"/>
      <c r="L177" s="223"/>
      <c r="M177" s="382"/>
      <c r="N177" s="223"/>
      <c r="O177" s="223"/>
      <c r="P177" s="6"/>
      <c r="Q177" s="6"/>
      <c r="R177" s="6"/>
    </row>
    <row r="178" spans="1:19" s="228" customFormat="1" ht="3" customHeight="1" x14ac:dyDescent="0.2">
      <c r="A178" s="230"/>
      <c r="B178" s="21"/>
      <c r="C178" s="212"/>
      <c r="D178" s="366"/>
      <c r="E178" s="391"/>
      <c r="F178" s="406"/>
      <c r="G178" s="407"/>
      <c r="H178" s="408"/>
      <c r="I178" s="409"/>
      <c r="J178" s="78"/>
      <c r="K178" s="94"/>
      <c r="L178" s="94"/>
      <c r="M178" s="382"/>
      <c r="N178" s="94"/>
      <c r="O178" s="94"/>
      <c r="P178" s="6"/>
      <c r="Q178" s="6"/>
      <c r="R178" s="6"/>
    </row>
    <row r="179" spans="1:19" s="228" customFormat="1" ht="15" customHeight="1" x14ac:dyDescent="0.2">
      <c r="A179" s="230" t="s">
        <v>262</v>
      </c>
      <c r="B179" s="21" t="s">
        <v>263</v>
      </c>
      <c r="C179" s="212"/>
      <c r="D179" s="366">
        <v>101942.68</v>
      </c>
      <c r="E179" s="410">
        <v>0</v>
      </c>
      <c r="F179" s="410">
        <v>0</v>
      </c>
      <c r="G179" s="410">
        <v>0</v>
      </c>
      <c r="H179" s="404">
        <v>0</v>
      </c>
      <c r="I179" s="411"/>
      <c r="J179" s="222"/>
      <c r="K179" s="223"/>
      <c r="L179" s="223"/>
      <c r="M179" s="382"/>
      <c r="N179" s="223"/>
      <c r="O179" s="223"/>
      <c r="P179" s="6"/>
      <c r="Q179" s="6"/>
      <c r="R179" s="6"/>
    </row>
    <row r="180" spans="1:19" s="228" customFormat="1" ht="15" customHeight="1" x14ac:dyDescent="0.2">
      <c r="A180" s="230" t="s">
        <v>264</v>
      </c>
      <c r="B180" s="214" t="s">
        <v>265</v>
      </c>
      <c r="C180" s="215"/>
      <c r="D180" s="366">
        <v>0</v>
      </c>
      <c r="E180" s="410">
        <v>0</v>
      </c>
      <c r="F180" s="410">
        <v>0</v>
      </c>
      <c r="G180" s="410">
        <v>0</v>
      </c>
      <c r="H180" s="412">
        <v>-71245.39</v>
      </c>
      <c r="I180" s="411">
        <f>SUM(E180:H180)</f>
        <v>-71245.39</v>
      </c>
      <c r="J180" s="222"/>
      <c r="K180" s="223"/>
      <c r="L180" s="223"/>
      <c r="M180" s="382"/>
      <c r="N180" s="223"/>
      <c r="O180" s="223"/>
      <c r="P180" s="6"/>
      <c r="Q180" s="6"/>
      <c r="R180" s="6"/>
    </row>
    <row r="181" spans="1:19" s="228" customFormat="1" ht="15" customHeight="1" x14ac:dyDescent="0.2">
      <c r="A181" s="184" t="s">
        <v>266</v>
      </c>
      <c r="B181" s="21" t="s">
        <v>267</v>
      </c>
      <c r="C181" s="212"/>
      <c r="D181" s="366">
        <f>-D140</f>
        <v>0</v>
      </c>
      <c r="E181" s="410">
        <v>0</v>
      </c>
      <c r="F181" s="410">
        <v>0</v>
      </c>
      <c r="G181" s="410">
        <v>0</v>
      </c>
      <c r="H181" s="404">
        <v>0</v>
      </c>
      <c r="I181" s="411">
        <f>SUM(E181:H181)</f>
        <v>0</v>
      </c>
      <c r="J181" s="222"/>
      <c r="K181" s="223"/>
      <c r="L181" s="223"/>
      <c r="M181" s="382"/>
      <c r="N181" s="223"/>
      <c r="O181" s="223"/>
      <c r="P181" s="6"/>
      <c r="Q181" s="6"/>
      <c r="R181" s="6"/>
    </row>
    <row r="182" spans="1:19" s="228" customFormat="1" ht="15" customHeight="1" x14ac:dyDescent="0.2">
      <c r="A182" s="184" t="s">
        <v>268</v>
      </c>
      <c r="B182" s="248" t="s">
        <v>269</v>
      </c>
      <c r="C182" s="195"/>
      <c r="D182" s="413">
        <f>D20</f>
        <v>0</v>
      </c>
      <c r="E182" s="414">
        <v>0</v>
      </c>
      <c r="F182" s="414">
        <v>0</v>
      </c>
      <c r="G182" s="415">
        <v>0</v>
      </c>
      <c r="H182" s="416">
        <v>0</v>
      </c>
      <c r="I182" s="411">
        <f>SUM(E182:H182)</f>
        <v>0</v>
      </c>
      <c r="J182" s="251"/>
      <c r="K182" s="223"/>
      <c r="L182" s="223"/>
      <c r="M182" s="382"/>
      <c r="N182" s="223"/>
      <c r="O182" s="223"/>
      <c r="P182" s="6"/>
      <c r="Q182" s="6"/>
      <c r="R182" s="6"/>
    </row>
    <row r="183" spans="1:19" s="228" customFormat="1" ht="15" customHeight="1" x14ac:dyDescent="0.2">
      <c r="A183" s="252" t="s">
        <v>270</v>
      </c>
      <c r="B183" s="21" t="s">
        <v>271</v>
      </c>
      <c r="C183" s="212"/>
      <c r="D183" s="366">
        <f>SUM(D179:D182)</f>
        <v>101942.68</v>
      </c>
      <c r="E183" s="391">
        <f>SUM(E179:E182)</f>
        <v>0</v>
      </c>
      <c r="F183" s="391">
        <f>SUM(F179:F182)</f>
        <v>0</v>
      </c>
      <c r="G183" s="417">
        <f>SUM(G179:G182)</f>
        <v>0</v>
      </c>
      <c r="H183" s="418">
        <f>SUM(H179:H182)</f>
        <v>-71245.39</v>
      </c>
      <c r="I183" s="411">
        <f>SUM(E183:H183)</f>
        <v>-71245.39</v>
      </c>
      <c r="J183" s="78"/>
      <c r="K183" s="94"/>
      <c r="L183" s="94"/>
      <c r="M183" s="382"/>
      <c r="N183" s="94"/>
      <c r="O183" s="94"/>
      <c r="P183" s="192"/>
      <c r="Q183" s="6"/>
      <c r="R183" s="6"/>
    </row>
    <row r="184" spans="1:19" s="228" customFormat="1" ht="6" customHeight="1" x14ac:dyDescent="0.2">
      <c r="A184" s="253"/>
      <c r="B184" s="254"/>
      <c r="C184" s="9"/>
      <c r="D184" s="419"/>
      <c r="E184" s="365"/>
      <c r="F184" s="365"/>
      <c r="G184" s="420"/>
      <c r="H184" s="420"/>
      <c r="I184" s="421"/>
      <c r="J184" s="258"/>
      <c r="K184" s="258"/>
      <c r="L184" s="258"/>
      <c r="M184" s="229"/>
      <c r="N184" s="258"/>
      <c r="O184" s="258"/>
      <c r="P184" s="94"/>
      <c r="Q184" s="382"/>
      <c r="R184" s="6"/>
      <c r="S184" s="6"/>
    </row>
    <row r="185" spans="1:19" s="122" customFormat="1" ht="24.95" customHeight="1" x14ac:dyDescent="0.25">
      <c r="A185" s="259" t="s">
        <v>272</v>
      </c>
      <c r="B185" s="118" t="s">
        <v>273</v>
      </c>
      <c r="C185" s="119"/>
      <c r="D185" s="309">
        <f>+D177+D183</f>
        <v>101942.68</v>
      </c>
      <c r="E185" s="422">
        <f>E177+E183</f>
        <v>101942.68</v>
      </c>
      <c r="F185" s="301">
        <f>F177+F183</f>
        <v>101942.68</v>
      </c>
      <c r="G185" s="301">
        <f>G177+G183</f>
        <v>101942.68</v>
      </c>
      <c r="H185" s="423">
        <f>H177+H183</f>
        <v>30697.289999999994</v>
      </c>
      <c r="I185" s="424"/>
      <c r="J185" s="78"/>
      <c r="K185" s="94"/>
      <c r="L185" s="94"/>
      <c r="M185" s="425"/>
      <c r="N185" s="94"/>
      <c r="O185" s="94"/>
      <c r="P185" s="426"/>
    </row>
    <row r="186" spans="1:19" x14ac:dyDescent="0.2">
      <c r="A186" s="201"/>
      <c r="D186" s="326"/>
      <c r="E186" s="326"/>
      <c r="F186" s="326"/>
      <c r="R186" s="101"/>
    </row>
    <row r="187" spans="1:19" s="44" customFormat="1" ht="27" customHeight="1" x14ac:dyDescent="0.25">
      <c r="A187" s="45">
        <v>20</v>
      </c>
      <c r="B187" s="264" t="s">
        <v>274</v>
      </c>
      <c r="C187" s="265"/>
      <c r="D187" s="329" t="s">
        <v>11</v>
      </c>
      <c r="E187" s="380" t="s">
        <v>12</v>
      </c>
      <c r="F187" s="301" t="s">
        <v>13</v>
      </c>
      <c r="G187" s="302" t="s">
        <v>14</v>
      </c>
      <c r="H187" s="381" t="s">
        <v>15</v>
      </c>
      <c r="I187" s="380" t="s">
        <v>16</v>
      </c>
      <c r="J187" s="103" t="s">
        <v>17</v>
      </c>
      <c r="K187" s="204"/>
      <c r="L187" s="204"/>
      <c r="M187" s="400"/>
      <c r="N187" s="204"/>
      <c r="O187" s="204"/>
    </row>
    <row r="188" spans="1:19" s="228" customFormat="1" ht="15" customHeight="1" x14ac:dyDescent="0.2">
      <c r="A188" s="266" t="s">
        <v>275</v>
      </c>
      <c r="B188" s="236" t="s">
        <v>276</v>
      </c>
      <c r="C188" s="236"/>
      <c r="D188" s="401">
        <v>0</v>
      </c>
      <c r="E188" s="427"/>
      <c r="F188" s="393"/>
      <c r="G188" s="393"/>
      <c r="H188" s="393"/>
      <c r="I188" s="428">
        <f>H188</f>
        <v>0</v>
      </c>
      <c r="J188" s="242"/>
      <c r="K188" s="223"/>
      <c r="L188" s="223"/>
      <c r="M188" s="382"/>
      <c r="N188" s="223"/>
      <c r="O188" s="223"/>
      <c r="P188" s="6"/>
      <c r="Q188" s="6"/>
      <c r="R188" s="6"/>
    </row>
    <row r="189" spans="1:19" s="228" customFormat="1" ht="15" customHeight="1" x14ac:dyDescent="0.2">
      <c r="A189" s="230" t="s">
        <v>277</v>
      </c>
      <c r="B189" s="212" t="s">
        <v>278</v>
      </c>
      <c r="C189" s="212"/>
      <c r="D189" s="366">
        <v>0</v>
      </c>
      <c r="E189" s="373"/>
      <c r="F189" s="393"/>
      <c r="G189" s="393"/>
      <c r="H189" s="404"/>
      <c r="I189" s="428">
        <f>H189</f>
        <v>0</v>
      </c>
      <c r="J189" s="222"/>
      <c r="K189" s="223"/>
      <c r="L189" s="223"/>
      <c r="M189" s="382"/>
      <c r="N189" s="223"/>
      <c r="O189" s="223"/>
      <c r="P189" s="6"/>
      <c r="Q189" s="6"/>
      <c r="R189" s="6"/>
    </row>
    <row r="190" spans="1:19" s="228" customFormat="1" ht="15" customHeight="1" x14ac:dyDescent="0.2">
      <c r="A190" s="230" t="s">
        <v>266</v>
      </c>
      <c r="B190" s="21" t="s">
        <v>279</v>
      </c>
      <c r="C190" s="212"/>
      <c r="D190" s="366">
        <v>0</v>
      </c>
      <c r="E190" s="410"/>
      <c r="F190" s="410"/>
      <c r="G190" s="410"/>
      <c r="H190" s="404"/>
      <c r="I190" s="429">
        <f>SUM(D190:H190)</f>
        <v>0</v>
      </c>
      <c r="J190" s="222"/>
      <c r="K190" s="223"/>
      <c r="L190" s="223"/>
      <c r="M190" s="382"/>
      <c r="N190" s="223"/>
      <c r="O190" s="223"/>
      <c r="P190" s="6"/>
      <c r="Q190" s="6"/>
      <c r="R190" s="6"/>
    </row>
    <row r="191" spans="1:19" s="228" customFormat="1" ht="15" customHeight="1" x14ac:dyDescent="0.2">
      <c r="A191" s="230" t="s">
        <v>280</v>
      </c>
      <c r="B191" s="212" t="s">
        <v>281</v>
      </c>
      <c r="C191" s="215"/>
      <c r="D191" s="366">
        <v>0</v>
      </c>
      <c r="E191" s="373"/>
      <c r="F191" s="393"/>
      <c r="G191" s="410"/>
      <c r="H191" s="404"/>
      <c r="I191" s="428">
        <f>H191</f>
        <v>0</v>
      </c>
      <c r="J191" s="222"/>
      <c r="K191" s="223"/>
      <c r="L191" s="223"/>
      <c r="M191" s="382"/>
      <c r="N191" s="223"/>
      <c r="O191" s="223"/>
      <c r="P191" s="6"/>
      <c r="Q191" s="6"/>
      <c r="R191" s="6"/>
    </row>
    <row r="192" spans="1:19" s="228" customFormat="1" ht="15" customHeight="1" x14ac:dyDescent="0.2">
      <c r="A192" s="230" t="s">
        <v>282</v>
      </c>
      <c r="B192" s="212" t="s">
        <v>283</v>
      </c>
      <c r="C192" s="212"/>
      <c r="D192" s="366">
        <v>0</v>
      </c>
      <c r="E192" s="410"/>
      <c r="F192" s="384"/>
      <c r="G192" s="384"/>
      <c r="H192" s="404"/>
      <c r="I192" s="428">
        <f>H192</f>
        <v>0</v>
      </c>
      <c r="J192" s="222"/>
      <c r="K192" s="223"/>
      <c r="L192" s="223"/>
      <c r="M192" s="382"/>
      <c r="N192" s="223"/>
      <c r="O192" s="223"/>
      <c r="P192" s="6"/>
      <c r="Q192" s="6"/>
      <c r="R192" s="6"/>
    </row>
    <row r="193" spans="1:21" s="228" customFormat="1" ht="15" customHeight="1" x14ac:dyDescent="0.2">
      <c r="A193" s="230" t="s">
        <v>284</v>
      </c>
      <c r="B193" s="212" t="s">
        <v>285</v>
      </c>
      <c r="C193" s="212"/>
      <c r="D193" s="366"/>
      <c r="E193" s="384"/>
      <c r="F193" s="384"/>
      <c r="G193" s="384"/>
      <c r="H193" s="430"/>
      <c r="I193" s="428">
        <f>SUM(E193:H193)</f>
        <v>0</v>
      </c>
      <c r="J193" s="222"/>
      <c r="K193" s="223"/>
      <c r="L193" s="223"/>
      <c r="M193" s="382"/>
      <c r="N193" s="223"/>
      <c r="O193" s="223"/>
      <c r="P193" s="6"/>
      <c r="Q193" s="6"/>
      <c r="R193" s="6"/>
    </row>
    <row r="194" spans="1:21" s="228" customFormat="1" ht="15" customHeight="1" x14ac:dyDescent="0.2">
      <c r="A194" s="230" t="s">
        <v>286</v>
      </c>
      <c r="B194" s="212" t="s">
        <v>285</v>
      </c>
      <c r="C194" s="212"/>
      <c r="D194" s="366"/>
      <c r="E194" s="384"/>
      <c r="F194" s="384"/>
      <c r="G194" s="384"/>
      <c r="H194" s="430"/>
      <c r="I194" s="428">
        <f>SUM(E194:H194)</f>
        <v>0</v>
      </c>
      <c r="J194" s="222"/>
      <c r="K194" s="223"/>
      <c r="L194" s="223"/>
      <c r="M194" s="382"/>
      <c r="N194" s="223"/>
      <c r="O194" s="223"/>
      <c r="P194" s="6"/>
      <c r="Q194" s="6"/>
      <c r="R194" s="6"/>
    </row>
    <row r="195" spans="1:21" s="228" customFormat="1" ht="15" customHeight="1" x14ac:dyDescent="0.2">
      <c r="A195" s="271"/>
      <c r="B195" s="9"/>
      <c r="C195" s="9"/>
      <c r="D195" s="365"/>
      <c r="E195" s="365"/>
      <c r="F195" s="365"/>
      <c r="G195" s="431"/>
      <c r="H195" s="431"/>
      <c r="I195" s="431"/>
      <c r="J195" s="273"/>
      <c r="K195" s="273"/>
      <c r="L195" s="273"/>
      <c r="M195" s="273"/>
      <c r="N195" s="273"/>
      <c r="O195" s="273"/>
      <c r="P195" s="273"/>
      <c r="Q195" s="432"/>
      <c r="R195" s="223"/>
      <c r="S195" s="6"/>
      <c r="T195" s="6"/>
      <c r="U195" s="6"/>
    </row>
    <row r="196" spans="1:21" x14ac:dyDescent="0.2">
      <c r="A196" s="433" t="s">
        <v>303</v>
      </c>
      <c r="R196" s="101"/>
    </row>
    <row r="197" spans="1:21" ht="15" customHeight="1" x14ac:dyDescent="0.2">
      <c r="B197" s="1"/>
      <c r="C197" s="1"/>
      <c r="D197" s="434"/>
      <c r="E197" s="434"/>
      <c r="F197" s="434"/>
      <c r="G197" s="434"/>
      <c r="H197" s="434"/>
      <c r="I197" s="434"/>
      <c r="J197" s="1"/>
      <c r="K197" s="1"/>
      <c r="L197" s="1"/>
      <c r="M197" s="1"/>
      <c r="N197" s="1"/>
      <c r="O197" s="1"/>
      <c r="P197" s="1"/>
      <c r="Q197" s="1"/>
      <c r="R197" s="1"/>
    </row>
    <row r="198" spans="1:21" x14ac:dyDescent="0.2">
      <c r="A198" s="201"/>
    </row>
    <row r="199" spans="1:21" x14ac:dyDescent="0.2">
      <c r="A199" s="275" t="s">
        <v>296</v>
      </c>
    </row>
    <row r="200" spans="1:21" x14ac:dyDescent="0.2">
      <c r="A200" s="275"/>
    </row>
    <row r="201" spans="1:21" x14ac:dyDescent="0.2">
      <c r="A201" s="275"/>
    </row>
    <row r="202" spans="1:21" x14ac:dyDescent="0.2">
      <c r="A202" s="276"/>
    </row>
    <row r="203" spans="1:21" x14ac:dyDescent="0.2">
      <c r="A203" s="276" t="s">
        <v>297</v>
      </c>
    </row>
    <row r="204" spans="1:21" x14ac:dyDescent="0.2">
      <c r="A204" s="276" t="s">
        <v>298</v>
      </c>
    </row>
    <row r="205" spans="1:21" x14ac:dyDescent="0.2">
      <c r="A205" s="201"/>
    </row>
    <row r="206" spans="1:21" x14ac:dyDescent="0.2">
      <c r="A206" s="201"/>
    </row>
    <row r="207" spans="1:21" x14ac:dyDescent="0.2">
      <c r="A207" s="201"/>
    </row>
    <row r="208" spans="1:21" x14ac:dyDescent="0.2">
      <c r="A208" s="201"/>
    </row>
    <row r="209" spans="1:1" x14ac:dyDescent="0.2">
      <c r="A209" s="201"/>
    </row>
  </sheetData>
  <mergeCells count="22">
    <mergeCell ref="B91:C91"/>
    <mergeCell ref="A11:J11"/>
    <mergeCell ref="B15:C15"/>
    <mergeCell ref="B16:C16"/>
    <mergeCell ref="B32:C32"/>
    <mergeCell ref="B33:C33"/>
    <mergeCell ref="B34:C34"/>
    <mergeCell ref="B38:C38"/>
    <mergeCell ref="B44:C44"/>
    <mergeCell ref="B58:C58"/>
    <mergeCell ref="B79:C79"/>
    <mergeCell ref="B83:C83"/>
    <mergeCell ref="B134:C134"/>
    <mergeCell ref="B140:C140"/>
    <mergeCell ref="B151:C151"/>
    <mergeCell ref="B162:C162"/>
    <mergeCell ref="B96:C96"/>
    <mergeCell ref="B101:C101"/>
    <mergeCell ref="B110:C110"/>
    <mergeCell ref="B120:C120"/>
    <mergeCell ref="B124:C124"/>
    <mergeCell ref="B132:C132"/>
  </mergeCells>
  <pageMargins left="0.15748031496062992" right="0" top="0.31496062992125984" bottom="0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PrevistoxReal CG</vt:lpstr>
      <vt:lpstr>PrevistoxReal MRSP</vt:lpstr>
      <vt:lpstr>'PrevistoxReal CG'!Area_de_impressao</vt:lpstr>
      <vt:lpstr>'PrevistoxReal MRSP'!Area_de_impressao</vt:lpstr>
      <vt:lpstr>'PrevistoxReal CG'!Titulos_de_impressao</vt:lpstr>
      <vt:lpstr>'PrevistoxReal MRSP'!Titulos_de_impressao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Bianca Corazza</cp:lastModifiedBy>
  <cp:lastPrinted>2019-02-28T12:06:42Z</cp:lastPrinted>
  <dcterms:created xsi:type="dcterms:W3CDTF">2019-02-25T21:34:14Z</dcterms:created>
  <dcterms:modified xsi:type="dcterms:W3CDTF">2019-02-28T12:06:50Z</dcterms:modified>
</cp:coreProperties>
</file>