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Planejamento/Relatorio Contrato 005_2023/2023/3 Quadrimestre/Prest Contas APAC 2023/Check list/1 PGM/Eixo 2/"/>
    </mc:Choice>
  </mc:AlternateContent>
  <xr:revisionPtr revIDLastSave="103" documentId="8_{483D8077-5C37-4ED6-8DE1-ACE92EA723B0}" xr6:coauthVersionLast="47" xr6:coauthVersionMax="47" xr10:uidLastSave="{2161AC2E-A9E0-4F6B-AD0B-2F473A1C63FC}"/>
  <bookViews>
    <workbookView xWindow="-120" yWindow="-120" windowWidth="29040" windowHeight="15720" xr2:uid="{00000000-000D-0000-FFFF-FFFF00000000}"/>
  </bookViews>
  <sheets>
    <sheet name="Anexo_2_RH Sintético_ANUAL" sheetId="2" r:id="rId1"/>
  </sheets>
  <definedNames>
    <definedName name="_xlnm.Print_Area" localSheetId="0">'Anexo_2_RH Sintético_ANUAL'!$A$2:$E$56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C15" i="2" l="1"/>
  <c r="C21" i="2" s="1"/>
  <c r="B27" i="2"/>
  <c r="B24" i="2"/>
  <c r="D24" i="2" s="1"/>
  <c r="B20" i="2"/>
  <c r="D20" i="2" s="1"/>
  <c r="B19" i="2"/>
  <c r="B18" i="2"/>
  <c r="D18" i="2" s="1"/>
  <c r="B17" i="2"/>
  <c r="D17" i="2" s="1"/>
  <c r="B16" i="2"/>
  <c r="D16" i="2" s="1"/>
  <c r="B15" i="2"/>
  <c r="C30" i="2"/>
  <c r="B30" i="2"/>
  <c r="D27" i="2"/>
  <c r="D19" i="2"/>
  <c r="D15" i="2" l="1"/>
  <c r="C32" i="2"/>
  <c r="D30" i="2"/>
  <c r="B21" i="2"/>
  <c r="D21" i="2" s="1"/>
  <c r="F41" i="2"/>
  <c r="F40" i="2"/>
  <c r="F39" i="2"/>
  <c r="F38" i="2"/>
  <c r="F37" i="2"/>
  <c r="F36" i="2"/>
  <c r="D32" i="2" l="1"/>
  <c r="B32" i="2"/>
  <c r="E42" i="2"/>
  <c r="D42" i="2"/>
  <c r="C42" i="2"/>
  <c r="F47" i="2"/>
  <c r="F46" i="2"/>
  <c r="B42" i="2" l="1"/>
  <c r="F42" i="2" l="1"/>
</calcChain>
</file>

<file path=xl/sharedStrings.xml><?xml version="1.0" encoding="utf-8"?>
<sst xmlns="http://schemas.openxmlformats.org/spreadsheetml/2006/main" count="67" uniqueCount="53">
  <si>
    <t>ÍNDICES DE DESPESAS COM PESSOAL DE ACORDO COM O CONTRATO DE GESTÃO - CLT</t>
  </si>
  <si>
    <t>%</t>
  </si>
  <si>
    <r>
      <t xml:space="preserve">Índice pactuado sobre </t>
    </r>
    <r>
      <rPr>
        <sz val="10"/>
        <color theme="1" tint="0.499984740745262"/>
        <rFont val="Arial"/>
        <family val="2"/>
      </rPr>
      <t xml:space="preserve">repasse/despesas </t>
    </r>
    <r>
      <rPr>
        <sz val="10"/>
        <color theme="1"/>
        <rFont val="Arial"/>
        <family val="2"/>
      </rPr>
      <t xml:space="preserve">para remuneração de empregados </t>
    </r>
  </si>
  <si>
    <r>
      <rPr>
        <i/>
        <sz val="10"/>
        <color theme="0" tint="-0.34998626667073579"/>
        <rFont val="Arial"/>
        <family val="2"/>
      </rPr>
      <t>xx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</si>
  <si>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t xml:space="preserve">Realizado ANUAL para remuneração de empregados </t>
  </si>
  <si>
    <r>
      <rPr>
        <i/>
        <sz val="10"/>
        <color theme="0" tint="-0.34998626667073579"/>
        <rFont val="Arial"/>
        <family val="2"/>
      </rPr>
      <t xml:space="preserve">xx </t>
    </r>
    <r>
      <rPr>
        <sz val="10"/>
        <color theme="1"/>
        <rFont val="Arial"/>
        <family val="2"/>
      </rPr>
      <t xml:space="preserve"> %</t>
    </r>
  </si>
  <si>
    <r>
      <t xml:space="preserve">Índice pactuado sobre o </t>
    </r>
    <r>
      <rPr>
        <sz val="10"/>
        <color theme="1" tint="0.499984740745262"/>
        <rFont val="Arial"/>
        <family val="2"/>
      </rPr>
      <t>repasse/despesas</t>
    </r>
    <r>
      <rPr>
        <sz val="10"/>
        <color theme="1"/>
        <rFont val="Arial"/>
        <family val="2"/>
      </rPr>
      <t xml:space="preserve"> para remuneração de dirigentes </t>
    </r>
  </si>
  <si>
    <r>
      <rPr>
        <i/>
        <sz val="10"/>
        <color theme="0" tint="-0.34998626667073579"/>
        <rFont val="Arial"/>
        <family val="2"/>
      </rPr>
      <t>xx</t>
    </r>
    <r>
      <rPr>
        <sz val="10"/>
        <color theme="0" tint="-0.34998626667073579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%</t>
    </r>
  </si>
  <si>
    <t xml:space="preserve">Realizado ANUAL para remuneração de dirigentes </t>
  </si>
  <si>
    <r>
      <rPr>
        <i/>
        <sz val="10"/>
        <color theme="0" tint="-0.34998626667073579"/>
        <rFont val="Arial"/>
        <family val="2"/>
      </rPr>
      <t xml:space="preserve">xx </t>
    </r>
    <r>
      <rPr>
        <i/>
        <sz val="10"/>
        <color theme="1"/>
        <rFont val="Arial"/>
        <family val="2"/>
      </rPr>
      <t xml:space="preserve"> %</t>
    </r>
  </si>
  <si>
    <r>
      <t>DESPESAS COM PESSOAL - CLT ANUAL</t>
    </r>
    <r>
      <rPr>
        <sz val="10"/>
        <color theme="0"/>
        <rFont val="Arial"/>
        <family val="2"/>
      </rPr>
      <t xml:space="preserve"> </t>
    </r>
  </si>
  <si>
    <t>R$</t>
  </si>
  <si>
    <t xml:space="preserve">Remunerações de Empregados </t>
  </si>
  <si>
    <t xml:space="preserve">Encargos Sociais de Empregados </t>
  </si>
  <si>
    <t>Benefícios de Empregados</t>
  </si>
  <si>
    <t>Remuneraçãos de Dirigentes</t>
  </si>
  <si>
    <t>Encargos Sociais de Dirigentes</t>
  </si>
  <si>
    <t>Benefícios de Dirigentes</t>
  </si>
  <si>
    <t>SUBTOTAL 1 - DESPESAS COM PESSOAL CLT</t>
  </si>
  <si>
    <r>
      <t xml:space="preserve">OUTRAS DESPESAS COM PESSOAL  ANUAL  </t>
    </r>
    <r>
      <rPr>
        <sz val="10"/>
        <color theme="0"/>
        <rFont val="Arial"/>
        <family val="2"/>
      </rPr>
      <t>(EM R$)</t>
    </r>
  </si>
  <si>
    <t>Estagiários e Aprendizes</t>
  </si>
  <si>
    <t>Outras remunerações de pessoal</t>
  </si>
  <si>
    <t xml:space="preserve">especificar - ex: autônomos contratados por até 3 meses </t>
  </si>
  <si>
    <t>especificar - ex: autônomos contratados por mais de 3 meses</t>
  </si>
  <si>
    <t>especificar - ex: cooperativas</t>
  </si>
  <si>
    <t xml:space="preserve">SUBTOTAL 2 - OUTRAS DESPESAS COM PESSOAL </t>
  </si>
  <si>
    <t>TOTAL GERAL (SUBTOTAL 1 + SUBTOTAL 2)</t>
  </si>
  <si>
    <t>Gestão Área Fim</t>
  </si>
  <si>
    <t>Gestão Área Meio</t>
  </si>
  <si>
    <t>Pronac Área Fim</t>
  </si>
  <si>
    <t>Pronac Área Meio</t>
  </si>
  <si>
    <r>
      <t xml:space="preserve">Funcionários CLT </t>
    </r>
    <r>
      <rPr>
        <i/>
        <sz val="10"/>
        <color theme="1" tint="0.499984740745262"/>
        <rFont val="Arial"/>
        <family val="2"/>
      </rPr>
      <t>(não somar estagiários, aprendizes, autônomos/RPA)</t>
    </r>
  </si>
  <si>
    <t>Estagiários</t>
  </si>
  <si>
    <t>Aprendizes</t>
  </si>
  <si>
    <t>Autônomos /RPA</t>
  </si>
  <si>
    <t>Diretores Estatutários</t>
  </si>
  <si>
    <t>Voluntários</t>
  </si>
  <si>
    <t>TOTAL GERAL DA FORÇA DE TRABALHO</t>
  </si>
  <si>
    <t>Nº DE ADMISSÕES E DEMISSÕES *</t>
  </si>
  <si>
    <t>Total de admissões/contratações CLT no ano (até 31/12/2023)</t>
  </si>
  <si>
    <t>Total de demissões CLT no ano (até 31/12/2023)</t>
  </si>
  <si>
    <t>Nº DE COLABORADORES EM 31/12/2023 *</t>
  </si>
  <si>
    <t>Total 
(em 31/12/2023)</t>
  </si>
  <si>
    <t>QUADRO FORÇA DE TRABALHO ANUAL - Data base 31/12/2023*</t>
  </si>
  <si>
    <t>CG</t>
  </si>
  <si>
    <t>PRONAC</t>
  </si>
  <si>
    <t>TOTAL</t>
  </si>
  <si>
    <t>*Dados consolidados anuais referentes ao 2º e 3º quadrimestres de 2023 (considerando o período de vigência do contrato de gestão).</t>
  </si>
  <si>
    <t xml:space="preserve">RELATÓRIO SINTÉTICO DE  RECURSOS HUMANOS </t>
  </si>
  <si>
    <t>Associação Pinacoteca Arte e Cultura - APAC</t>
  </si>
  <si>
    <t>Praça da Luz, 02/Bom Retiro/CEP: 01120-010/São Paulo/SP/3324-1000</t>
  </si>
  <si>
    <t>São Paulo, 31 de dezembro de 2023</t>
  </si>
  <si>
    <t xml:space="preserve">                              DATA-BASE:      31/12/2023                    CG Nº:  005/2023                     OBJETO: Pinacoteca e anexos e Memorial da 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</si>
</sst>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i/>
      <sz val="10"/>
      <color theme="0" tint="-0.3499862666707357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  <font>
      <i/>
      <sz val="10"/>
      <color theme="1" tint="0.499984740745262"/>
      <name val="Arial"/>
      <family val="2"/>
    </font>
    <font>
      <i/>
      <sz val="10"/>
      <color theme="1" tint="0.34998626667073579"/>
      <name val="Arial"/>
      <family val="2"/>
    </font>
    <font>
      <i/>
      <sz val="10"/>
      <name val="Arial"/>
      <family val="2"/>
    </font>
    <font>
      <i/>
      <sz val="10"/>
      <color theme="0" tint="-0.499984740745262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center"/>
    </xf>
    <xf numFmtId="0" fontId="2" fillId="3" borderId="1" xfId="0" applyFont="1" applyFill="1" applyBorder="1"/>
    <xf numFmtId="0" fontId="4" fillId="2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11" fillId="4" borderId="1" xfId="0" applyFont="1" applyFill="1" applyBorder="1"/>
    <xf numFmtId="0" fontId="11" fillId="3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left"/>
    </xf>
    <xf numFmtId="10" fontId="2" fillId="4" borderId="1" xfId="0" applyNumberFormat="1" applyFont="1" applyFill="1" applyBorder="1" applyAlignment="1">
      <alignment horizontal="left"/>
    </xf>
    <xf numFmtId="10" fontId="3" fillId="4" borderId="1" xfId="0" applyNumberFormat="1" applyFont="1" applyFill="1" applyBorder="1" applyAlignment="1">
      <alignment horizontal="left"/>
    </xf>
    <xf numFmtId="43" fontId="2" fillId="3" borderId="1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0" borderId="0" xfId="0" applyFont="1"/>
    <xf numFmtId="43" fontId="2" fillId="0" borderId="0" xfId="0" applyNumberFormat="1" applyFont="1"/>
    <xf numFmtId="4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Vírgula" xfId="1" builtinId="3"/>
    <cellStyle name="Vírgula 2" xfId="2" xr:uid="{BE81BBB6-C9ED-47FB-A313-ECBE0EF1B7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showGridLines="0" tabSelected="1" zoomScale="130" zoomScaleNormal="130" workbookViewId="0">
      <selection activeCell="E8" sqref="E8"/>
    </sheetView>
  </sheetViews>
  <sheetFormatPr defaultColWidth="9.140625" defaultRowHeight="12.75" x14ac:dyDescent="0.2"/>
  <cols>
    <col min="1" max="1" width="80.85546875" style="2" customWidth="1"/>
    <col min="2" max="6" width="14.140625" style="2" customWidth="1"/>
    <col min="7" max="16384" width="9.140625" style="2"/>
  </cols>
  <sheetData>
    <row r="2" spans="1:6" x14ac:dyDescent="0.2">
      <c r="A2" s="55" t="s">
        <v>49</v>
      </c>
      <c r="B2" s="55"/>
      <c r="C2" s="1"/>
      <c r="D2" s="1"/>
      <c r="E2" s="1"/>
      <c r="F2" s="1"/>
    </row>
    <row r="3" spans="1:6" x14ac:dyDescent="0.2">
      <c r="A3" s="55" t="s">
        <v>50</v>
      </c>
      <c r="B3" s="55"/>
      <c r="C3" s="3"/>
    </row>
    <row r="5" spans="1:6" x14ac:dyDescent="0.2">
      <c r="A5" s="56" t="s">
        <v>48</v>
      </c>
      <c r="B5" s="56"/>
      <c r="C5" s="4"/>
    </row>
    <row r="6" spans="1:6" x14ac:dyDescent="0.2">
      <c r="A6" s="50" t="s">
        <v>52</v>
      </c>
      <c r="B6" s="50"/>
      <c r="C6" s="50"/>
      <c r="D6" s="50"/>
      <c r="E6" s="50"/>
      <c r="F6" s="50"/>
    </row>
    <row r="8" spans="1:6" x14ac:dyDescent="0.2">
      <c r="A8" s="5" t="s">
        <v>0</v>
      </c>
      <c r="B8" s="5"/>
      <c r="C8" s="5"/>
      <c r="D8" s="6" t="s">
        <v>1</v>
      </c>
    </row>
    <row r="9" spans="1:6" ht="15.95" customHeight="1" x14ac:dyDescent="0.2">
      <c r="A9" s="7" t="s">
        <v>2</v>
      </c>
      <c r="B9" s="8" t="s">
        <v>3</v>
      </c>
      <c r="C9" s="8" t="s">
        <v>3</v>
      </c>
      <c r="D9" s="41">
        <v>0.54</v>
      </c>
    </row>
    <row r="10" spans="1:6" ht="15.95" customHeight="1" x14ac:dyDescent="0.2">
      <c r="A10" s="9" t="s">
        <v>4</v>
      </c>
      <c r="B10" s="10" t="s">
        <v>5</v>
      </c>
      <c r="C10" s="10" t="s">
        <v>5</v>
      </c>
      <c r="D10" s="42">
        <v>0.22509999999999999</v>
      </c>
    </row>
    <row r="11" spans="1:6" ht="15.95" customHeight="1" x14ac:dyDescent="0.2">
      <c r="A11" s="7" t="s">
        <v>6</v>
      </c>
      <c r="B11" s="8" t="s">
        <v>7</v>
      </c>
      <c r="C11" s="8" t="s">
        <v>7</v>
      </c>
      <c r="D11" s="41">
        <v>7.0000000000000007E-2</v>
      </c>
    </row>
    <row r="12" spans="1:6" ht="15.95" customHeight="1" x14ac:dyDescent="0.2">
      <c r="A12" s="9" t="s">
        <v>8</v>
      </c>
      <c r="B12" s="11" t="s">
        <v>9</v>
      </c>
      <c r="C12" s="11" t="s">
        <v>9</v>
      </c>
      <c r="D12" s="43">
        <v>2.12E-2</v>
      </c>
    </row>
    <row r="13" spans="1:6" ht="15.95" customHeight="1" x14ac:dyDescent="0.2"/>
    <row r="14" spans="1:6" ht="15.95" customHeight="1" x14ac:dyDescent="0.2">
      <c r="A14" s="12" t="s">
        <v>10</v>
      </c>
      <c r="B14" s="6" t="s">
        <v>44</v>
      </c>
      <c r="C14" s="6" t="s">
        <v>45</v>
      </c>
      <c r="D14" s="6" t="s">
        <v>46</v>
      </c>
    </row>
    <row r="15" spans="1:6" ht="15.95" customHeight="1" x14ac:dyDescent="0.2">
      <c r="A15" s="13" t="s">
        <v>12</v>
      </c>
      <c r="B15" s="44">
        <f>1624518.78+3297837.6</f>
        <v>4922356.38</v>
      </c>
      <c r="C15" s="44">
        <f>292907.24+778757.75</f>
        <v>1071664.99</v>
      </c>
      <c r="D15" s="44">
        <f t="shared" ref="D15:D21" si="0">B15+C15</f>
        <v>5994021.3700000001</v>
      </c>
    </row>
    <row r="16" spans="1:6" ht="15.95" customHeight="1" x14ac:dyDescent="0.2">
      <c r="A16" s="9" t="s">
        <v>13</v>
      </c>
      <c r="B16" s="45">
        <f>1076747.84+1967270.97</f>
        <v>3044018.81</v>
      </c>
      <c r="C16" s="45">
        <v>678152.51</v>
      </c>
      <c r="D16" s="45">
        <f t="shared" si="0"/>
        <v>3722171.3200000003</v>
      </c>
    </row>
    <row r="17" spans="1:6" ht="15.95" customHeight="1" x14ac:dyDescent="0.2">
      <c r="A17" s="13" t="s">
        <v>14</v>
      </c>
      <c r="B17" s="44">
        <f>962122.9+1724975.45</f>
        <v>2687098.35</v>
      </c>
      <c r="C17" s="44">
        <v>441157.14</v>
      </c>
      <c r="D17" s="44">
        <f t="shared" si="0"/>
        <v>3128255.49</v>
      </c>
    </row>
    <row r="18" spans="1:6" ht="15.95" customHeight="1" x14ac:dyDescent="0.2">
      <c r="A18" s="9" t="s">
        <v>15</v>
      </c>
      <c r="B18" s="45">
        <f>202781.74+437179.01</f>
        <v>639960.75</v>
      </c>
      <c r="C18" s="45"/>
      <c r="D18" s="45">
        <f t="shared" si="0"/>
        <v>639960.75</v>
      </c>
    </row>
    <row r="19" spans="1:6" ht="15.95" customHeight="1" x14ac:dyDescent="0.2">
      <c r="A19" s="13" t="s">
        <v>16</v>
      </c>
      <c r="B19" s="44">
        <f>65778.96+3900+211723.4</f>
        <v>281402.36</v>
      </c>
      <c r="C19" s="44"/>
      <c r="D19" s="44">
        <f t="shared" si="0"/>
        <v>281402.36</v>
      </c>
    </row>
    <row r="20" spans="1:6" ht="15.95" customHeight="1" x14ac:dyDescent="0.2">
      <c r="A20" s="9" t="s">
        <v>17</v>
      </c>
      <c r="B20" s="45">
        <f>47291.26+71731.41</f>
        <v>119022.67000000001</v>
      </c>
      <c r="C20" s="45"/>
      <c r="D20" s="45">
        <f t="shared" si="0"/>
        <v>119022.67000000001</v>
      </c>
    </row>
    <row r="21" spans="1:6" ht="15.95" customHeight="1" x14ac:dyDescent="0.2">
      <c r="A21" s="14" t="s">
        <v>18</v>
      </c>
      <c r="B21" s="46">
        <f>SUM(B15:B20)</f>
        <v>11693859.319999998</v>
      </c>
      <c r="C21" s="46">
        <f>SUM(C15:C20)</f>
        <v>2190974.64</v>
      </c>
      <c r="D21" s="46">
        <f t="shared" si="0"/>
        <v>13884833.959999999</v>
      </c>
    </row>
    <row r="22" spans="1:6" ht="10.5" customHeight="1" x14ac:dyDescent="0.2">
      <c r="A22" s="15"/>
      <c r="B22" s="16"/>
      <c r="C22" s="16"/>
      <c r="D22" s="16"/>
    </row>
    <row r="23" spans="1:6" ht="15.95" customHeight="1" x14ac:dyDescent="0.2">
      <c r="A23" s="12" t="s">
        <v>19</v>
      </c>
      <c r="B23" s="17" t="s">
        <v>11</v>
      </c>
      <c r="C23" s="17" t="s">
        <v>11</v>
      </c>
      <c r="D23" s="17" t="s">
        <v>11</v>
      </c>
    </row>
    <row r="24" spans="1:6" ht="15.95" customHeight="1" x14ac:dyDescent="0.2">
      <c r="A24" s="18" t="s">
        <v>20</v>
      </c>
      <c r="B24" s="47">
        <f>317502.91+175333.62</f>
        <v>492836.52999999997</v>
      </c>
      <c r="C24" s="47">
        <v>8510.67</v>
      </c>
      <c r="D24" s="48">
        <f>B24+C24</f>
        <v>501347.19999999995</v>
      </c>
    </row>
    <row r="25" spans="1:6" ht="15.95" customHeight="1" x14ac:dyDescent="0.2">
      <c r="A25" s="20"/>
      <c r="B25" s="21"/>
      <c r="C25" s="21"/>
      <c r="D25" s="21"/>
    </row>
    <row r="26" spans="1:6" ht="15.95" customHeight="1" x14ac:dyDescent="0.2">
      <c r="A26" s="5" t="s">
        <v>21</v>
      </c>
      <c r="B26" s="6" t="s">
        <v>11</v>
      </c>
      <c r="C26" s="6" t="s">
        <v>11</v>
      </c>
      <c r="D26" s="6" t="s">
        <v>11</v>
      </c>
    </row>
    <row r="27" spans="1:6" ht="15.95" customHeight="1" x14ac:dyDescent="0.2">
      <c r="A27" s="22" t="s">
        <v>22</v>
      </c>
      <c r="B27" s="47">
        <f>3960</f>
        <v>3960</v>
      </c>
      <c r="C27" s="47">
        <f>7872.6+36181.97</f>
        <v>44054.57</v>
      </c>
      <c r="D27" s="48">
        <f>B27+C27</f>
        <v>48014.57</v>
      </c>
    </row>
    <row r="28" spans="1:6" ht="15.95" customHeight="1" x14ac:dyDescent="0.2">
      <c r="A28" s="23" t="s">
        <v>23</v>
      </c>
      <c r="B28" s="16"/>
      <c r="C28" s="16"/>
      <c r="D28" s="16"/>
    </row>
    <row r="29" spans="1:6" ht="15.95" customHeight="1" x14ac:dyDescent="0.2">
      <c r="A29" s="22" t="s">
        <v>24</v>
      </c>
      <c r="B29" s="19"/>
      <c r="C29" s="19"/>
      <c r="D29" s="19"/>
    </row>
    <row r="30" spans="1:6" ht="15.95" customHeight="1" x14ac:dyDescent="0.2">
      <c r="A30" s="24" t="s">
        <v>25</v>
      </c>
      <c r="B30" s="49">
        <f>B24+SUM(B27:B29)</f>
        <v>496796.52999999997</v>
      </c>
      <c r="C30" s="49">
        <f>C24+SUM(C27:C29)</f>
        <v>52565.24</v>
      </c>
      <c r="D30" s="49">
        <f>D24+SUM(D27:D29)</f>
        <v>549361.7699999999</v>
      </c>
    </row>
    <row r="31" spans="1:6" ht="15.95" customHeight="1" x14ac:dyDescent="0.2">
      <c r="A31" s="25"/>
      <c r="B31" s="26"/>
      <c r="C31" s="26"/>
      <c r="D31" s="26"/>
      <c r="F31" s="51"/>
    </row>
    <row r="32" spans="1:6" ht="14.25" customHeight="1" x14ac:dyDescent="0.25">
      <c r="A32" s="24" t="s">
        <v>26</v>
      </c>
      <c r="B32" s="49">
        <f>B30+B21</f>
        <v>12190655.849999998</v>
      </c>
      <c r="C32" s="49">
        <f>C30+C21</f>
        <v>2243539.8800000004</v>
      </c>
      <c r="D32" s="49">
        <f>D30+D21</f>
        <v>14434195.729999999</v>
      </c>
      <c r="F32" s="52"/>
    </row>
    <row r="33" spans="1:6" ht="15.95" customHeight="1" x14ac:dyDescent="0.2"/>
    <row r="34" spans="1:6" ht="15.95" customHeight="1" x14ac:dyDescent="0.2">
      <c r="A34" s="27" t="s">
        <v>43</v>
      </c>
      <c r="B34" s="27"/>
      <c r="C34" s="27"/>
      <c r="D34" s="27"/>
    </row>
    <row r="35" spans="1:6" ht="22.5" x14ac:dyDescent="0.2">
      <c r="A35" s="12" t="s">
        <v>41</v>
      </c>
      <c r="B35" s="39" t="s">
        <v>27</v>
      </c>
      <c r="C35" s="39" t="s">
        <v>28</v>
      </c>
      <c r="D35" s="39" t="s">
        <v>29</v>
      </c>
      <c r="E35" s="39" t="s">
        <v>30</v>
      </c>
      <c r="F35" s="40" t="s">
        <v>42</v>
      </c>
    </row>
    <row r="36" spans="1:6" x14ac:dyDescent="0.2">
      <c r="A36" s="9" t="s">
        <v>31</v>
      </c>
      <c r="B36" s="19">
        <v>175</v>
      </c>
      <c r="C36" s="19">
        <v>30</v>
      </c>
      <c r="D36" s="19">
        <v>56</v>
      </c>
      <c r="E36" s="19">
        <v>1</v>
      </c>
      <c r="F36" s="19">
        <f>SUM(B36:E36)</f>
        <v>262</v>
      </c>
    </row>
    <row r="37" spans="1:6" x14ac:dyDescent="0.2">
      <c r="A37" s="7" t="s">
        <v>32</v>
      </c>
      <c r="B37" s="21">
        <v>15</v>
      </c>
      <c r="C37" s="21">
        <v>1</v>
      </c>
      <c r="D37" s="21">
        <v>1</v>
      </c>
      <c r="E37" s="21">
        <v>0</v>
      </c>
      <c r="F37" s="21">
        <f t="shared" ref="F37:F41" si="1">SUM(B37:E37)</f>
        <v>17</v>
      </c>
    </row>
    <row r="38" spans="1:6" x14ac:dyDescent="0.2">
      <c r="A38" s="9" t="s">
        <v>33</v>
      </c>
      <c r="B38" s="19">
        <v>7</v>
      </c>
      <c r="C38" s="19">
        <v>2</v>
      </c>
      <c r="D38" s="19">
        <v>0</v>
      </c>
      <c r="E38" s="19">
        <v>0</v>
      </c>
      <c r="F38" s="19">
        <f t="shared" si="1"/>
        <v>9</v>
      </c>
    </row>
    <row r="39" spans="1:6" x14ac:dyDescent="0.2">
      <c r="A39" s="7" t="s">
        <v>34</v>
      </c>
      <c r="B39" s="21">
        <v>4</v>
      </c>
      <c r="C39" s="21">
        <v>0</v>
      </c>
      <c r="D39" s="21">
        <v>31</v>
      </c>
      <c r="E39" s="21">
        <v>3</v>
      </c>
      <c r="F39" s="21">
        <f t="shared" si="1"/>
        <v>38</v>
      </c>
    </row>
    <row r="40" spans="1:6" x14ac:dyDescent="0.2">
      <c r="A40" s="9" t="s">
        <v>35</v>
      </c>
      <c r="B40" s="19">
        <v>2</v>
      </c>
      <c r="C40" s="19">
        <v>1</v>
      </c>
      <c r="D40" s="19">
        <v>0</v>
      </c>
      <c r="E40" s="19">
        <v>0</v>
      </c>
      <c r="F40" s="19">
        <f t="shared" si="1"/>
        <v>3</v>
      </c>
    </row>
    <row r="41" spans="1:6" x14ac:dyDescent="0.2">
      <c r="A41" s="7" t="s">
        <v>36</v>
      </c>
      <c r="B41" s="21">
        <v>0</v>
      </c>
      <c r="C41" s="21">
        <v>5</v>
      </c>
      <c r="D41" s="21">
        <v>0</v>
      </c>
      <c r="E41" s="21">
        <v>0</v>
      </c>
      <c r="F41" s="21">
        <f t="shared" si="1"/>
        <v>5</v>
      </c>
    </row>
    <row r="42" spans="1:6" x14ac:dyDescent="0.2">
      <c r="A42" s="28" t="s">
        <v>37</v>
      </c>
      <c r="B42" s="29">
        <f>SUM(B36:B41)</f>
        <v>203</v>
      </c>
      <c r="C42" s="29">
        <f>SUM(C36:C41)</f>
        <v>39</v>
      </c>
      <c r="D42" s="29">
        <f>SUM(D36:D41)</f>
        <v>88</v>
      </c>
      <c r="E42" s="29">
        <f>SUM(E36:E41)</f>
        <v>4</v>
      </c>
      <c r="F42" s="29">
        <f>SUM(F36:F41)</f>
        <v>334</v>
      </c>
    </row>
    <row r="43" spans="1:6" ht="21.6" customHeight="1" x14ac:dyDescent="0.2">
      <c r="A43" s="30"/>
      <c r="B43" s="31"/>
      <c r="C43" s="31"/>
      <c r="D43" s="31"/>
    </row>
    <row r="44" spans="1:6" x14ac:dyDescent="0.2">
      <c r="A44" s="32"/>
      <c r="B44" s="33"/>
      <c r="C44" s="33"/>
      <c r="D44" s="34"/>
    </row>
    <row r="45" spans="1:6" ht="22.5" x14ac:dyDescent="0.2">
      <c r="A45" s="12" t="s">
        <v>38</v>
      </c>
      <c r="B45" s="39" t="s">
        <v>27</v>
      </c>
      <c r="C45" s="39" t="s">
        <v>28</v>
      </c>
      <c r="D45" s="39" t="s">
        <v>29</v>
      </c>
      <c r="E45" s="39" t="s">
        <v>30</v>
      </c>
      <c r="F45" s="40" t="s">
        <v>42</v>
      </c>
    </row>
    <row r="46" spans="1:6" x14ac:dyDescent="0.2">
      <c r="A46" s="7" t="s">
        <v>39</v>
      </c>
      <c r="B46" s="21">
        <v>23</v>
      </c>
      <c r="C46" s="21">
        <v>3</v>
      </c>
      <c r="D46" s="21">
        <v>10</v>
      </c>
      <c r="E46" s="21">
        <v>0</v>
      </c>
      <c r="F46" s="21">
        <f>SUM(B46:E46)</f>
        <v>36</v>
      </c>
    </row>
    <row r="47" spans="1:6" x14ac:dyDescent="0.2">
      <c r="A47" s="9" t="s">
        <v>40</v>
      </c>
      <c r="B47" s="19">
        <v>14</v>
      </c>
      <c r="C47" s="19">
        <v>3</v>
      </c>
      <c r="D47" s="19">
        <v>8</v>
      </c>
      <c r="E47" s="19">
        <v>0</v>
      </c>
      <c r="F47" s="19">
        <f>SUM(B47:E47)</f>
        <v>25</v>
      </c>
    </row>
    <row r="48" spans="1:6" ht="26.25" customHeight="1" x14ac:dyDescent="0.2">
      <c r="A48" s="30" t="s">
        <v>47</v>
      </c>
      <c r="B48" s="35"/>
      <c r="C48" s="35"/>
    </row>
    <row r="49" spans="1:6" x14ac:dyDescent="0.2">
      <c r="A49" s="35"/>
      <c r="B49" s="35"/>
      <c r="C49" s="35"/>
    </row>
    <row r="50" spans="1:6" x14ac:dyDescent="0.2">
      <c r="A50" s="54" t="s">
        <v>51</v>
      </c>
      <c r="B50" s="54"/>
      <c r="C50" s="54"/>
      <c r="D50" s="54"/>
      <c r="E50" s="37"/>
      <c r="F50" s="37"/>
    </row>
    <row r="51" spans="1:6" x14ac:dyDescent="0.2">
      <c r="A51" s="34"/>
      <c r="B51" s="34"/>
      <c r="C51" s="34"/>
      <c r="D51" s="34"/>
      <c r="E51" s="37"/>
      <c r="F51" s="37"/>
    </row>
    <row r="52" spans="1:6" x14ac:dyDescent="0.2">
      <c r="D52" s="34"/>
    </row>
    <row r="53" spans="1:6" x14ac:dyDescent="0.2">
      <c r="D53" s="34"/>
    </row>
    <row r="55" spans="1:6" ht="15" customHeight="1" x14ac:dyDescent="0.2">
      <c r="A55" s="38"/>
      <c r="B55" s="53"/>
      <c r="C55" s="53"/>
      <c r="D55" s="53"/>
    </row>
    <row r="56" spans="1:6" x14ac:dyDescent="0.2">
      <c r="F56" s="36"/>
    </row>
    <row r="61" spans="1:6" x14ac:dyDescent="0.2">
      <c r="A61" s="36"/>
    </row>
  </sheetData>
  <mergeCells count="5">
    <mergeCell ref="B55:D55"/>
    <mergeCell ref="A50:D50"/>
    <mergeCell ref="A2:B2"/>
    <mergeCell ref="A3:B3"/>
    <mergeCell ref="A5:B5"/>
  </mergeCells>
  <pageMargins left="0" right="0" top="0" bottom="0" header="0.31496062992125984" footer="0.31496062992125984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5FC33B8B52F429B554D6C8DF91245" ma:contentTypeVersion="18" ma:contentTypeDescription="Crie um novo documento." ma:contentTypeScope="" ma:versionID="b506418cb14ed82ad67d48b9ef832e8d">
  <xsd:schema xmlns:xsd="http://www.w3.org/2001/XMLSchema" xmlns:xs="http://www.w3.org/2001/XMLSchema" xmlns:p="http://schemas.microsoft.com/office/2006/metadata/properties" xmlns:ns2="2970bbc7-5411-4b46-a946-3d68634bd3c4" xmlns:ns3="cc0fe4d2-8a50-4f4f-b09d-a25f01f187ba" targetNamespace="http://schemas.microsoft.com/office/2006/metadata/properties" ma:root="true" ma:fieldsID="d29f6346b0041e5f4c69baa813ab5211" ns2:_="" ns3:_="">
    <xsd:import namespace="2970bbc7-5411-4b46-a946-3d68634bd3c4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0bbc7-5411-4b46-a946-3d68634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4bbc12-abb7-48bd-88a5-dbf75fe7c3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db9f1-ec15-492c-8358-e96e5de96624}" ma:internalName="TaxCatchAll" ma:showField="CatchAllData" ma:web="cc0fe4d2-8a50-4f4f-b09d-a25f01f18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0fe4d2-8a50-4f4f-b09d-a25f01f187ba" xsi:nil="true"/>
    <lcf76f155ced4ddcb4097134ff3c332f xmlns="2970bbc7-5411-4b46-a946-3d68634bd3c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0CAA6-C2B1-4F69-908A-57DD596991B8}"/>
</file>

<file path=customXml/itemProps2.xml><?xml version="1.0" encoding="utf-8"?>
<ds:datastoreItem xmlns:ds="http://schemas.openxmlformats.org/officeDocument/2006/customXml" ds:itemID="{C123F26C-FF2F-416D-8DFF-0F240D791CFB}">
  <ds:schemaRefs>
    <ds:schemaRef ds:uri="http://schemas.microsoft.com/office/2006/metadata/properties"/>
    <ds:schemaRef ds:uri="http://schemas.microsoft.com/office/infopath/2007/PartnerControls"/>
    <ds:schemaRef ds:uri="cc0fe4d2-8a50-4f4f-b09d-a25f01f187ba"/>
    <ds:schemaRef ds:uri="240ff4b0-68c6-467f-b4a4-bdc16643a77d"/>
    <ds:schemaRef ds:uri="4959750a-c7a2-4942-8a40-7b2351041195"/>
    <ds:schemaRef ds:uri="http://schemas.microsoft.com/sharepoint/v3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A4F190ED-07BA-4BDF-AEAC-9FD0FBCF52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Anexo_2_RH Sintético_ANUAL</vt:lpstr>
      <vt:lpstr>'Anexo_2_RH Sintético_ANUAL'!Area_de_impressao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Unidade de Monitoramento SEC SP</dc:creator>
  <cp:keywords/>
  <dc:description/>
  <cp:lastModifiedBy>Bianca Corazza</cp:lastModifiedBy>
  <cp:revision/>
  <dcterms:created xsi:type="dcterms:W3CDTF">2013-10-29T17:45:13Z</dcterms:created>
  <dcterms:modified xsi:type="dcterms:W3CDTF">2024-03-14T14:05:56Z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0x0101005D95FC33B8B52F429B554D6C8DF91245</vt:lpwstr>
  </property>
  <property fmtid="{D5CDD505-2E9C-101B-9397-08002B2CF9AE}" pid="3" name="MediaServiceImageTags">
    <vt:lpwstr/>
  </property>
</Properties>
</file>