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.xml" ContentType="application/vnd.openxmlformats-officedocument.spreadsheetml.externalLink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.sharepoint.com/sites/Pinacoteca-nucleos/Financeiro/Financeiro/Contrato de Gestão PT 2023/Previsto X Real/"/>
    </mc:Choice>
  </mc:AlternateContent>
  <xr:revisionPtr revIDLastSave="0" documentId="8_{B4974BA0-AC6E-4E4C-8C5F-4580224764AA}" xr6:coauthVersionLast="47" xr6:coauthVersionMax="47" xr10:uidLastSave="{00000000-0000-0000-0000-000000000000}"/>
  <bookViews>
    <workbookView xWindow="-120" yWindow="-120" windowWidth="24240" windowHeight="13020" xr2:uid="{70C49E33-EDDA-4F7F-AB62-58F7C3EABC25}"/>
  </bookViews>
  <sheets>
    <sheet name="PrevistoxReal Cons " sheetId="1" r:id="rId1"/>
    <sheet name="PrevistoxReal CG" sheetId="2" r:id="rId2"/>
    <sheet name="PrevistoxReal MRSP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'PrevistoxReal Cons '!$A$15:$I$38</definedName>
    <definedName name="_Order1" hidden="1">255</definedName>
    <definedName name="_Order2" hidden="1">255</definedName>
    <definedName name="ActvFC_USD" localSheetId="2">#REF!</definedName>
    <definedName name="ActvFC_USD">#REF!</definedName>
    <definedName name="_xlnm.Print_Area" localSheetId="1">'PrevistoxReal CG'!$A$1:$I$247</definedName>
    <definedName name="_xlnm.Print_Area" localSheetId="0">'PrevistoxReal Cons '!$A$1:$I$255</definedName>
    <definedName name="_xlnm.Print_Area" localSheetId="2">'PrevistoxReal MRSP'!$A$1:$I$229</definedName>
    <definedName name="Assets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[2]Empréstimo!$C$5</definedName>
    <definedName name="aumentoemprestimodolar">[2]Empréstimo!$C$12</definedName>
    <definedName name="_xlnm.Database" localSheetId="2">#REF!</definedName>
    <definedName name="_xlnm.Database">#REF!</definedName>
    <definedName name="BuiltIn_AutoFilter___3" localSheetId="2">[3]EMABERTO!#REF!</definedName>
    <definedName name="BuiltIn_AutoFilter___3">[3]EMABERTO!#REF!</definedName>
    <definedName name="Comparativo" localSheetId="2" hidden="1">{#N/A,#N/A,FALSE,"Capas";#N/A,#N/A,FALSE,"BS";#N/A,#N/A,FALSE,"DMPL";#N/A,#N/A,FALSE,"Doar";#N/A,#N/A,FALSE,"Translation";#N/A,#N/A,FALSE,"R$";#N/A,#N/A,FALSE,"US$"}</definedName>
    <definedName name="Comparativo" hidden="1">{#N/A,#N/A,FALSE,"Capas";#N/A,#N/A,FALSE,"BS";#N/A,#N/A,FALSE,"DMPL";#N/A,#N/A,FALSE,"Doar";#N/A,#N/A,FALSE,"Translation";#N/A,#N/A,FALSE,"R$";#N/A,#N/A,FALSE,"US$"}</definedName>
    <definedName name="Comparison" localSheetId="2">#REF!</definedName>
    <definedName name="Comparison">#REF!</definedName>
    <definedName name="Cópia_de_ARTICLE" localSheetId="2">#REF!</definedName>
    <definedName name="Cópia_de_ARTICLE">#REF!</definedName>
    <definedName name="curr_period">[4]Details!$E$53</definedName>
    <definedName name="Currency">[4]Details!$B$11</definedName>
    <definedName name="CurrRange">[5]Currency!$A$3:$C$69</definedName>
    <definedName name="CurrSelect">[5]Currency!$C$71</definedName>
    <definedName name="Data_check" localSheetId="2">#REF!</definedName>
    <definedName name="Data_check">#REF!</definedName>
    <definedName name="depreciação">'[2]R$ TOTAL'!$Q$72</definedName>
    <definedName name="depreciaçãodolar">'[2]US$ TOTAL'!$Q$72</definedName>
    <definedName name="Division">[4]Details!$B$6</definedName>
    <definedName name="dol" localSheetId="2">#REF!</definedName>
    <definedName name="dol">#REF!</definedName>
    <definedName name="Excel_BuiltIn_Print_Area_0" localSheetId="2">#REF!</definedName>
    <definedName name="Excel_BuiltIn_Print_Area_0">#REF!</definedName>
    <definedName name="Excel_BuiltIn_Print_Titles_0" localSheetId="2">#REF!</definedName>
    <definedName name="Excel_BuiltIn_Print_Titles_0">#REF!</definedName>
    <definedName name="fin_year">[4]Details!$G$53</definedName>
    <definedName name="FXRate" localSheetId="2">#REF!</definedName>
    <definedName name="FXRate">#REF!</definedName>
    <definedName name="juremprestimo">[2]Empréstimo!$C$6</definedName>
    <definedName name="Markets" localSheetId="2">#REF!</definedName>
    <definedName name="Markets">#REF!</definedName>
    <definedName name="Month_Forecast_US" localSheetId="2">#REF!</definedName>
    <definedName name="Month_Forecast_US">#REF!</definedName>
    <definedName name="month_no" localSheetId="2">#REF!</definedName>
    <definedName name="month_no">#REF!</definedName>
    <definedName name="Novab" localSheetId="2">#REF!</definedName>
    <definedName name="Novab">#REF!</definedName>
    <definedName name="Novac" localSheetId="2">#REF!</definedName>
    <definedName name="Novac">#REF!</definedName>
    <definedName name="opopop" localSheetId="2" hidden="1">{#N/A,#N/A,TRUE,"index";#N/A,#N/A,TRUE,"Summary";#N/A,#N/A,TRUE,"Continuing Business";#N/A,#N/A,TRUE,"Disposals";#N/A,#N/A,TRUE,"Acquisitions";#N/A,#N/A,TRUE,"Actual &amp; Plan Reconciliation"}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 localSheetId="2">#REF!</definedName>
    <definedName name="period">#REF!</definedName>
    <definedName name="Phased_Home_US" localSheetId="2">'[6]JWR 5 Ext'!#REF!</definedName>
    <definedName name="Phased_Home_US">'[6]JWR 5 Ext'!#REF!</definedName>
    <definedName name="PLT_Truck" localSheetId="2">#REF!</definedName>
    <definedName name="PLT_Truck">#REF!</definedName>
    <definedName name="PRINT_TITLES_MI" localSheetId="2">#REF!</definedName>
    <definedName name="PRINT_TITLES_MI">#REF!</definedName>
    <definedName name="Release_no" localSheetId="2">[7]Details!#REF!</definedName>
    <definedName name="Release_no">[7]Details!#REF!</definedName>
    <definedName name="sa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 localSheetId="2">#REF!</definedName>
    <definedName name="sales_ico_country_uk">#REF!</definedName>
    <definedName name="Sales_ico_country_US" localSheetId="2">#REF!</definedName>
    <definedName name="Sales_ico_country_US">#REF!</definedName>
    <definedName name="Sales_Ico_UK" localSheetId="2">#REF!</definedName>
    <definedName name="Sales_Ico_UK">#REF!</definedName>
    <definedName name="Sales_ico_US" localSheetId="2">#REF!</definedName>
    <definedName name="Sales_ico_US">#REF!</definedName>
    <definedName name="SALES_SUPPLEMENT_US">'[6]JWR 3 Ext'!#REF!</definedName>
    <definedName name="Scale">[4]Details!$B$12</definedName>
    <definedName name="sch_p06a" localSheetId="2">'[8]PRP pack'!#REF!</definedName>
    <definedName name="sch_p06a">'[8]PRP pack'!#REF!</definedName>
    <definedName name="sch_p06b" localSheetId="2">'[8]PRP pack'!#REF!</definedName>
    <definedName name="sch_p06b">'[8]PRP pack'!#REF!</definedName>
    <definedName name="sch_p12" localSheetId="2">#REF!</definedName>
    <definedName name="sch_p12">#REF!</definedName>
    <definedName name="subdiv">[4]Details!$B$7</definedName>
    <definedName name="title">[4]Details!$B$2</definedName>
    <definedName name="_xlnm.Print_Titles" localSheetId="1">'PrevistoxReal CG'!$1:$12</definedName>
    <definedName name="_xlnm.Print_Titles" localSheetId="0">'PrevistoxReal Cons '!$1:$12</definedName>
    <definedName name="_xlnm.Print_Titles" localSheetId="2">'PrevistoxReal MRSP'!$1:$12</definedName>
    <definedName name="unit_code">[4]Details!$B$9</definedName>
    <definedName name="unit_name">[4]Details!$B$8</definedName>
    <definedName name="Validations" localSheetId="2">#REF!</definedName>
    <definedName name="Validations">#REF!</definedName>
    <definedName name="vcemprestimo">[2]Empréstimo!$F$8</definedName>
    <definedName name="Version">[4]Details!$B$18</definedName>
    <definedName name="wrn.american._.risk._.97.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localSheetId="2" hidden="1">{#N/A,#N/A,FALSE,"BALANÇO";#N/A,#N/A,FALSE,"RESULT";#N/A,#N/A,FALSE,"DMPL";#N/A,#N/A,FALSE,"DOAR";#N/A,#N/A,FALSE,"capas"}</definedName>
    <definedName name="wrn.bal898." hidden="1">{#N/A,#N/A,FALSE,"BALANÇO";#N/A,#N/A,FALSE,"RESULT";#N/A,#N/A,FALSE,"DMPL";#N/A,#N/A,FALSE,"DOAR";#N/A,#N/A,FALSE,"capas"}</definedName>
    <definedName name="wrn.Brafs97." localSheetId="2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localSheetId="2" hidden="1">{"FLASH",#N/A,TRUE,"LOCAL CCY"}</definedName>
    <definedName name="wrn.fihi." hidden="1">{"FLASH",#N/A,TRUE,"LOCAL CCY"}</definedName>
    <definedName name="wrn.FLASHP." localSheetId="2" hidden="1">{"FLASH",#N/A,TRUE,"LOCAL CCY"}</definedName>
    <definedName name="wrn.FLASHP." hidden="1">{"FLASH",#N/A,TRUE,"LOCAL CCY"}</definedName>
    <definedName name="wrn.FS1198." localSheetId="2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localSheetId="2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localSheetId="2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localSheetId="2" hidden="1">{#N/A,#N/A,TRUE,"index";#N/A,#N/A,TRUE,"Summary";#N/A,#N/A,TRUE,"Continuing Business";#N/A,#N/A,TRUE,"Disposals";#N/A,#N/A,TRUE,"Acquisitions";#N/A,#N/A,TRUE,"Actual &amp; Plan Reconciliation"}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localSheetId="2" hidden="1">{#N/A,#N/A,FALSE,"Capas";#N/A,#N/A,FALSE,"BS";#N/A,#N/A,FALSE,"P &amp; L";#N/A,#N/A,FALSE,"DMPL";#N/A,#N/A,FALSE,"Doar";#N/A,#N/A,FALSE,"Translation";#N/A,#N/A,FALSE,"R$";#N/A,#N/A,FALSE,"US$"}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 localSheetId="2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6" i="3" l="1"/>
  <c r="F207" i="3" s="1"/>
  <c r="F204" i="3" s="1"/>
  <c r="E206" i="3"/>
  <c r="E207" i="3" s="1"/>
  <c r="E204" i="3" s="1"/>
  <c r="G204" i="3"/>
  <c r="G198" i="3"/>
  <c r="H192" i="3"/>
  <c r="H191" i="3"/>
  <c r="H190" i="3"/>
  <c r="H189" i="3"/>
  <c r="H188" i="3"/>
  <c r="H187" i="3"/>
  <c r="H186" i="3"/>
  <c r="G185" i="3"/>
  <c r="F185" i="3"/>
  <c r="E185" i="3"/>
  <c r="D185" i="3"/>
  <c r="G176" i="3"/>
  <c r="F176" i="3"/>
  <c r="E176" i="3"/>
  <c r="E203" i="3" s="1"/>
  <c r="E198" i="3" s="1"/>
  <c r="D176" i="3"/>
  <c r="H174" i="3"/>
  <c r="H173" i="3"/>
  <c r="H172" i="3"/>
  <c r="H171" i="3"/>
  <c r="H170" i="3"/>
  <c r="H169" i="3"/>
  <c r="H168" i="3"/>
  <c r="G167" i="3"/>
  <c r="F167" i="3"/>
  <c r="F203" i="3" s="1"/>
  <c r="F198" i="3" s="1"/>
  <c r="E167" i="3"/>
  <c r="D167" i="3"/>
  <c r="G159" i="3"/>
  <c r="H159" i="3" s="1"/>
  <c r="I159" i="3" s="1"/>
  <c r="G158" i="3"/>
  <c r="H158" i="3" s="1"/>
  <c r="I158" i="3" s="1"/>
  <c r="G157" i="3"/>
  <c r="H157" i="3" s="1"/>
  <c r="I157" i="3" s="1"/>
  <c r="G156" i="3"/>
  <c r="H156" i="3" s="1"/>
  <c r="F155" i="3"/>
  <c r="E155" i="3"/>
  <c r="G154" i="3"/>
  <c r="G153" i="3"/>
  <c r="F153" i="3"/>
  <c r="E153" i="3"/>
  <c r="G152" i="3"/>
  <c r="F152" i="3"/>
  <c r="F152" i="2" s="1"/>
  <c r="E152" i="3"/>
  <c r="G151" i="3"/>
  <c r="F151" i="3"/>
  <c r="E151" i="3"/>
  <c r="H151" i="3" s="1"/>
  <c r="I151" i="3" s="1"/>
  <c r="G150" i="3"/>
  <c r="F150" i="3"/>
  <c r="E150" i="3"/>
  <c r="G149" i="3"/>
  <c r="F149" i="3"/>
  <c r="E149" i="3"/>
  <c r="D148" i="3"/>
  <c r="G147" i="3"/>
  <c r="G146" i="3"/>
  <c r="G145" i="3"/>
  <c r="F145" i="3"/>
  <c r="E145" i="3"/>
  <c r="G144" i="3"/>
  <c r="F144" i="3"/>
  <c r="E144" i="3"/>
  <c r="G143" i="3"/>
  <c r="F143" i="3"/>
  <c r="E143" i="3"/>
  <c r="G142" i="3"/>
  <c r="F142" i="3"/>
  <c r="E142" i="3"/>
  <c r="G141" i="3"/>
  <c r="F141" i="3"/>
  <c r="E141" i="3"/>
  <c r="G140" i="3"/>
  <c r="F140" i="3"/>
  <c r="E140" i="3"/>
  <c r="G139" i="3"/>
  <c r="F139" i="3"/>
  <c r="E139" i="3"/>
  <c r="D138" i="3"/>
  <c r="G137" i="3"/>
  <c r="F137" i="3"/>
  <c r="G136" i="3"/>
  <c r="F136" i="3"/>
  <c r="G135" i="3"/>
  <c r="F135" i="3"/>
  <c r="G134" i="3"/>
  <c r="F134" i="3"/>
  <c r="G133" i="3"/>
  <c r="E133" i="3"/>
  <c r="G132" i="3"/>
  <c r="F132" i="3"/>
  <c r="E132" i="3"/>
  <c r="G131" i="3"/>
  <c r="F131" i="3"/>
  <c r="E131" i="3"/>
  <c r="G130" i="3"/>
  <c r="F130" i="3"/>
  <c r="E130" i="3"/>
  <c r="G129" i="3"/>
  <c r="F129" i="3"/>
  <c r="E129" i="3"/>
  <c r="G128" i="3"/>
  <c r="F128" i="3"/>
  <c r="E128" i="3"/>
  <c r="G127" i="3"/>
  <c r="F127" i="3"/>
  <c r="E127" i="3"/>
  <c r="D126" i="3"/>
  <c r="G125" i="3"/>
  <c r="F125" i="3"/>
  <c r="E125" i="3"/>
  <c r="G124" i="3"/>
  <c r="F124" i="3"/>
  <c r="E124" i="3"/>
  <c r="G123" i="3"/>
  <c r="F123" i="3"/>
  <c r="E123" i="3"/>
  <c r="G122" i="3"/>
  <c r="F122" i="3"/>
  <c r="E122" i="3"/>
  <c r="G121" i="3"/>
  <c r="F121" i="3"/>
  <c r="E121" i="3"/>
  <c r="G120" i="3"/>
  <c r="F120" i="3"/>
  <c r="E120" i="3"/>
  <c r="G119" i="3"/>
  <c r="F119" i="3"/>
  <c r="E119" i="3"/>
  <c r="G118" i="3"/>
  <c r="F118" i="3"/>
  <c r="E118" i="3"/>
  <c r="D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F111" i="2" s="1"/>
  <c r="G110" i="3"/>
  <c r="F110" i="3"/>
  <c r="G109" i="3"/>
  <c r="F109" i="3"/>
  <c r="G108" i="3"/>
  <c r="F108" i="3"/>
  <c r="G107" i="3"/>
  <c r="F107" i="3"/>
  <c r="G106" i="3"/>
  <c r="F106" i="3"/>
  <c r="G105" i="3"/>
  <c r="F105" i="3"/>
  <c r="D104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D96" i="3"/>
  <c r="G95" i="3"/>
  <c r="F95" i="3"/>
  <c r="E95" i="3"/>
  <c r="I94" i="3"/>
  <c r="G94" i="3"/>
  <c r="F94" i="3"/>
  <c r="E94" i="3"/>
  <c r="G93" i="3"/>
  <c r="F93" i="3"/>
  <c r="E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H87" i="3" s="1"/>
  <c r="I87" i="3" s="1"/>
  <c r="G86" i="3"/>
  <c r="H86" i="3" s="1"/>
  <c r="I86" i="3" s="1"/>
  <c r="H85" i="3"/>
  <c r="I85" i="3" s="1"/>
  <c r="G85" i="3"/>
  <c r="G84" i="3"/>
  <c r="H84" i="3" s="1"/>
  <c r="I84" i="3" s="1"/>
  <c r="G83" i="3"/>
  <c r="H83" i="3" s="1"/>
  <c r="I83" i="3" s="1"/>
  <c r="G82" i="3"/>
  <c r="H82" i="3" s="1"/>
  <c r="I82" i="3" s="1"/>
  <c r="G81" i="3"/>
  <c r="H81" i="3" s="1"/>
  <c r="I81" i="3" s="1"/>
  <c r="G80" i="3"/>
  <c r="H80" i="3" s="1"/>
  <c r="I80" i="3" s="1"/>
  <c r="D79" i="3"/>
  <c r="G78" i="3"/>
  <c r="F78" i="3"/>
  <c r="E78" i="3"/>
  <c r="G77" i="3"/>
  <c r="F77" i="3"/>
  <c r="E77" i="3"/>
  <c r="G76" i="3"/>
  <c r="F76" i="3"/>
  <c r="E76" i="3"/>
  <c r="G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D70" i="3"/>
  <c r="G69" i="3"/>
  <c r="H69" i="3" s="1"/>
  <c r="G68" i="3"/>
  <c r="H68" i="3" s="1"/>
  <c r="I68" i="3" s="1"/>
  <c r="G67" i="3"/>
  <c r="F67" i="3"/>
  <c r="E67" i="3"/>
  <c r="D67" i="3"/>
  <c r="G66" i="3"/>
  <c r="F66" i="3"/>
  <c r="F66" i="2" s="1"/>
  <c r="E66" i="3"/>
  <c r="G65" i="3"/>
  <c r="E65" i="3"/>
  <c r="D64" i="3"/>
  <c r="G63" i="3"/>
  <c r="F63" i="3"/>
  <c r="F61" i="3" s="1"/>
  <c r="E63" i="3"/>
  <c r="E63" i="2" s="1"/>
  <c r="G62" i="3"/>
  <c r="E62" i="3"/>
  <c r="D61" i="3"/>
  <c r="G60" i="3"/>
  <c r="E60" i="3"/>
  <c r="G59" i="3"/>
  <c r="E59" i="3"/>
  <c r="G58" i="3"/>
  <c r="F58" i="3"/>
  <c r="D58" i="3"/>
  <c r="H52" i="3"/>
  <c r="I52" i="3" s="1"/>
  <c r="G51" i="3"/>
  <c r="F51" i="3"/>
  <c r="E51" i="3"/>
  <c r="H50" i="3"/>
  <c r="I50" i="3" s="1"/>
  <c r="H49" i="3"/>
  <c r="I49" i="3" s="1"/>
  <c r="H48" i="3"/>
  <c r="I48" i="3" s="1"/>
  <c r="H47" i="3"/>
  <c r="I47" i="3" s="1"/>
  <c r="H46" i="3"/>
  <c r="I46" i="3" s="1"/>
  <c r="G45" i="3"/>
  <c r="F45" i="3"/>
  <c r="D45" i="3"/>
  <c r="D43" i="3" s="1"/>
  <c r="I37" i="3"/>
  <c r="H37" i="3"/>
  <c r="H36" i="3"/>
  <c r="I36" i="3" s="1"/>
  <c r="I35" i="3"/>
  <c r="H35" i="3"/>
  <c r="H34" i="3"/>
  <c r="H33" i="3"/>
  <c r="H32" i="3"/>
  <c r="I32" i="3" s="1"/>
  <c r="G31" i="3"/>
  <c r="G30" i="3" s="1"/>
  <c r="F31" i="3"/>
  <c r="F30" i="3" s="1"/>
  <c r="E31" i="3"/>
  <c r="E30" i="3" s="1"/>
  <c r="D31" i="3"/>
  <c r="D30" i="3" s="1"/>
  <c r="H28" i="3"/>
  <c r="I28" i="3" s="1"/>
  <c r="G27" i="3"/>
  <c r="F27" i="3"/>
  <c r="E27" i="3"/>
  <c r="D27" i="3"/>
  <c r="H26" i="3"/>
  <c r="I26" i="3" s="1"/>
  <c r="G25" i="3"/>
  <c r="G16" i="3" s="1"/>
  <c r="D25" i="3"/>
  <c r="I24" i="3"/>
  <c r="I23" i="3"/>
  <c r="I22" i="3"/>
  <c r="H21" i="3"/>
  <c r="I21" i="3" s="1"/>
  <c r="H20" i="3"/>
  <c r="I20" i="3" s="1"/>
  <c r="H19" i="3"/>
  <c r="I19" i="3" s="1"/>
  <c r="F18" i="3"/>
  <c r="F25" i="3" s="1"/>
  <c r="E18" i="3"/>
  <c r="E25" i="3" s="1"/>
  <c r="D18" i="3"/>
  <c r="D16" i="3" s="1"/>
  <c r="H17" i="3"/>
  <c r="I17" i="3" s="1"/>
  <c r="F214" i="2"/>
  <c r="F211" i="2"/>
  <c r="F210" i="2"/>
  <c r="E210" i="2"/>
  <c r="E208" i="2" s="1"/>
  <c r="F209" i="2"/>
  <c r="E205" i="2"/>
  <c r="E204" i="2" s="1"/>
  <c r="G204" i="2"/>
  <c r="E199" i="2"/>
  <c r="G198" i="2"/>
  <c r="H192" i="2"/>
  <c r="H191" i="2"/>
  <c r="H190" i="2"/>
  <c r="F189" i="2"/>
  <c r="H189" i="2" s="1"/>
  <c r="F188" i="2"/>
  <c r="H188" i="2" s="1"/>
  <c r="F187" i="2"/>
  <c r="H187" i="2" s="1"/>
  <c r="H186" i="2"/>
  <c r="G185" i="2"/>
  <c r="E185" i="2"/>
  <c r="D185" i="2"/>
  <c r="F183" i="2"/>
  <c r="H183" i="2" s="1"/>
  <c r="H182" i="2"/>
  <c r="H181" i="2"/>
  <c r="H180" i="2"/>
  <c r="H179" i="2"/>
  <c r="H178" i="2"/>
  <c r="H177" i="2"/>
  <c r="G176" i="2"/>
  <c r="E176" i="2"/>
  <c r="D176" i="2"/>
  <c r="H174" i="2"/>
  <c r="H173" i="2"/>
  <c r="H172" i="2"/>
  <c r="H171" i="2"/>
  <c r="H170" i="2"/>
  <c r="H169" i="2"/>
  <c r="H168" i="2"/>
  <c r="G167" i="2"/>
  <c r="F167" i="2"/>
  <c r="E167" i="2"/>
  <c r="G159" i="2"/>
  <c r="F159" i="2"/>
  <c r="E159" i="2"/>
  <c r="G158" i="2"/>
  <c r="F158" i="2"/>
  <c r="E158" i="2"/>
  <c r="G157" i="2"/>
  <c r="F157" i="2"/>
  <c r="E157" i="2"/>
  <c r="H157" i="2" s="1"/>
  <c r="I157" i="2" s="1"/>
  <c r="G156" i="2"/>
  <c r="F156" i="2"/>
  <c r="F155" i="2" s="1"/>
  <c r="E156" i="2"/>
  <c r="G153" i="2"/>
  <c r="F153" i="2"/>
  <c r="E153" i="2"/>
  <c r="H153" i="2" s="1"/>
  <c r="I153" i="2" s="1"/>
  <c r="G152" i="2"/>
  <c r="E152" i="2"/>
  <c r="G151" i="2"/>
  <c r="F151" i="2"/>
  <c r="E151" i="2"/>
  <c r="G150" i="2"/>
  <c r="F150" i="2"/>
  <c r="E150" i="2"/>
  <c r="G149" i="2"/>
  <c r="F149" i="2"/>
  <c r="E149" i="2"/>
  <c r="D148" i="2"/>
  <c r="G147" i="2"/>
  <c r="G146" i="2"/>
  <c r="G145" i="2"/>
  <c r="F145" i="2"/>
  <c r="E145" i="2"/>
  <c r="G144" i="2"/>
  <c r="F144" i="2"/>
  <c r="E144" i="2"/>
  <c r="G143" i="2"/>
  <c r="F143" i="2"/>
  <c r="E143" i="2"/>
  <c r="H143" i="2" s="1"/>
  <c r="I143" i="2" s="1"/>
  <c r="G142" i="2"/>
  <c r="F142" i="2"/>
  <c r="E142" i="2"/>
  <c r="H142" i="2" s="1"/>
  <c r="I142" i="2" s="1"/>
  <c r="G141" i="2"/>
  <c r="F141" i="2"/>
  <c r="E141" i="2"/>
  <c r="G140" i="2"/>
  <c r="F140" i="2"/>
  <c r="E140" i="2"/>
  <c r="G139" i="2"/>
  <c r="F139" i="2"/>
  <c r="E139" i="2"/>
  <c r="D138" i="2"/>
  <c r="G137" i="2"/>
  <c r="G136" i="2"/>
  <c r="F136" i="2"/>
  <c r="E136" i="2"/>
  <c r="G135" i="2"/>
  <c r="F135" i="2"/>
  <c r="E135" i="2"/>
  <c r="G134" i="2"/>
  <c r="G133" i="2" s="1"/>
  <c r="F134" i="2"/>
  <c r="F133" i="2" s="1"/>
  <c r="E133" i="2"/>
  <c r="D133" i="2"/>
  <c r="G132" i="2"/>
  <c r="F132" i="2"/>
  <c r="G131" i="2"/>
  <c r="F131" i="2"/>
  <c r="G130" i="2"/>
  <c r="F130" i="2"/>
  <c r="E130" i="2"/>
  <c r="G129" i="2"/>
  <c r="F129" i="2"/>
  <c r="E129" i="2"/>
  <c r="G128" i="2"/>
  <c r="F128" i="2"/>
  <c r="E128" i="2"/>
  <c r="G127" i="2"/>
  <c r="F127" i="2"/>
  <c r="E127" i="2"/>
  <c r="E127" i="1" s="1"/>
  <c r="D126" i="2"/>
  <c r="G125" i="2"/>
  <c r="H125" i="2" s="1"/>
  <c r="I125" i="2" s="1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D117" i="2"/>
  <c r="G116" i="2"/>
  <c r="F116" i="2"/>
  <c r="E116" i="2"/>
  <c r="H116" i="2" s="1"/>
  <c r="I116" i="2" s="1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D104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D96" i="2"/>
  <c r="G95" i="2"/>
  <c r="F95" i="2"/>
  <c r="E95" i="2"/>
  <c r="I94" i="2"/>
  <c r="G94" i="2"/>
  <c r="F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I87" i="2"/>
  <c r="G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0" i="2"/>
  <c r="F80" i="2"/>
  <c r="E80" i="2"/>
  <c r="D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H71" i="2" s="1"/>
  <c r="D70" i="2"/>
  <c r="G69" i="2"/>
  <c r="F69" i="2"/>
  <c r="E69" i="2"/>
  <c r="G68" i="2"/>
  <c r="F68" i="2"/>
  <c r="E68" i="2"/>
  <c r="D67" i="2"/>
  <c r="G66" i="2"/>
  <c r="E66" i="2"/>
  <c r="G65" i="2"/>
  <c r="F65" i="2"/>
  <c r="E65" i="2"/>
  <c r="D64" i="2"/>
  <c r="G63" i="2"/>
  <c r="F63" i="2"/>
  <c r="G62" i="2"/>
  <c r="F62" i="2"/>
  <c r="E62" i="2"/>
  <c r="D61" i="2"/>
  <c r="G60" i="2"/>
  <c r="F60" i="2"/>
  <c r="E60" i="2"/>
  <c r="H60" i="2" s="1"/>
  <c r="I60" i="2" s="1"/>
  <c r="G59" i="2"/>
  <c r="F59" i="2"/>
  <c r="E59" i="2"/>
  <c r="D58" i="2"/>
  <c r="H52" i="2"/>
  <c r="H51" i="2" s="1"/>
  <c r="G51" i="2"/>
  <c r="F51" i="2"/>
  <c r="E51" i="2"/>
  <c r="G50" i="2"/>
  <c r="F50" i="2"/>
  <c r="E50" i="2"/>
  <c r="G49" i="2"/>
  <c r="F49" i="2"/>
  <c r="E49" i="2"/>
  <c r="G48" i="2"/>
  <c r="F48" i="2"/>
  <c r="E48" i="2"/>
  <c r="H47" i="2"/>
  <c r="I47" i="2" s="1"/>
  <c r="G46" i="2"/>
  <c r="F46" i="2"/>
  <c r="E46" i="2"/>
  <c r="D45" i="2"/>
  <c r="D43" i="2" s="1"/>
  <c r="G44" i="2"/>
  <c r="H38" i="2"/>
  <c r="I38" i="2" s="1"/>
  <c r="H37" i="2"/>
  <c r="I37" i="2" s="1"/>
  <c r="E36" i="2"/>
  <c r="H36" i="2" s="1"/>
  <c r="I36" i="2" s="1"/>
  <c r="H35" i="2"/>
  <c r="I35" i="2" s="1"/>
  <c r="H34" i="2"/>
  <c r="H33" i="2"/>
  <c r="I33" i="2" s="1"/>
  <c r="F32" i="2"/>
  <c r="F31" i="2" s="1"/>
  <c r="F30" i="2" s="1"/>
  <c r="G31" i="2"/>
  <c r="G30" i="2" s="1"/>
  <c r="D31" i="2"/>
  <c r="D30" i="2" s="1"/>
  <c r="F29" i="2"/>
  <c r="F27" i="2" s="1"/>
  <c r="H28" i="2"/>
  <c r="I28" i="2" s="1"/>
  <c r="E27" i="2"/>
  <c r="D27" i="2"/>
  <c r="H26" i="2"/>
  <c r="I26" i="2" s="1"/>
  <c r="G25" i="2"/>
  <c r="G16" i="2" s="1"/>
  <c r="D25" i="2"/>
  <c r="I25" i="2" s="1"/>
  <c r="I24" i="2"/>
  <c r="I23" i="2"/>
  <c r="I22" i="2"/>
  <c r="H21" i="2"/>
  <c r="I21" i="2" s="1"/>
  <c r="H20" i="2"/>
  <c r="H19" i="2"/>
  <c r="I19" i="2" s="1"/>
  <c r="F18" i="2"/>
  <c r="E18" i="2"/>
  <c r="E25" i="2" s="1"/>
  <c r="F17" i="2"/>
  <c r="E17" i="2"/>
  <c r="E210" i="1"/>
  <c r="E208" i="1" s="1"/>
  <c r="F208" i="1"/>
  <c r="F206" i="1"/>
  <c r="F206" i="2" s="1"/>
  <c r="G204" i="1"/>
  <c r="E200" i="1"/>
  <c r="F199" i="1"/>
  <c r="E199" i="1"/>
  <c r="G198" i="1"/>
  <c r="F192" i="1"/>
  <c r="H192" i="1" s="1"/>
  <c r="H191" i="1"/>
  <c r="H190" i="1"/>
  <c r="H189" i="1"/>
  <c r="H188" i="1"/>
  <c r="H187" i="1"/>
  <c r="H186" i="1"/>
  <c r="G185" i="1"/>
  <c r="E185" i="1"/>
  <c r="D185" i="1"/>
  <c r="H183" i="1"/>
  <c r="H182" i="1"/>
  <c r="H181" i="1"/>
  <c r="H180" i="1"/>
  <c r="H179" i="1"/>
  <c r="H178" i="1"/>
  <c r="H177" i="1"/>
  <c r="G176" i="1"/>
  <c r="F176" i="1"/>
  <c r="E176" i="1"/>
  <c r="H174" i="1"/>
  <c r="H173" i="1"/>
  <c r="H172" i="1"/>
  <c r="H171" i="1"/>
  <c r="H170" i="1"/>
  <c r="H169" i="1"/>
  <c r="H168" i="1"/>
  <c r="G167" i="1"/>
  <c r="F167" i="1"/>
  <c r="E167" i="1"/>
  <c r="G159" i="1"/>
  <c r="F159" i="1"/>
  <c r="E159" i="1"/>
  <c r="G158" i="1"/>
  <c r="F158" i="1"/>
  <c r="E158" i="1"/>
  <c r="H158" i="1" s="1"/>
  <c r="I158" i="1" s="1"/>
  <c r="G157" i="1"/>
  <c r="F157" i="1"/>
  <c r="E157" i="1"/>
  <c r="H157" i="1" s="1"/>
  <c r="I157" i="1" s="1"/>
  <c r="G156" i="1"/>
  <c r="F156" i="1"/>
  <c r="E156" i="1"/>
  <c r="G153" i="1"/>
  <c r="F153" i="1"/>
  <c r="E153" i="1"/>
  <c r="G152" i="1"/>
  <c r="F152" i="1"/>
  <c r="E152" i="1"/>
  <c r="G151" i="1"/>
  <c r="F151" i="1"/>
  <c r="H151" i="1" s="1"/>
  <c r="I151" i="1" s="1"/>
  <c r="E151" i="1"/>
  <c r="G150" i="1"/>
  <c r="F150" i="1"/>
  <c r="E150" i="1"/>
  <c r="G149" i="1"/>
  <c r="F149" i="1"/>
  <c r="E149" i="1"/>
  <c r="D148" i="1"/>
  <c r="G147" i="1"/>
  <c r="G146" i="1"/>
  <c r="G145" i="1"/>
  <c r="F145" i="1"/>
  <c r="G144" i="1"/>
  <c r="F144" i="1"/>
  <c r="H144" i="1" s="1"/>
  <c r="I144" i="1" s="1"/>
  <c r="G143" i="1"/>
  <c r="H143" i="1" s="1"/>
  <c r="I143" i="1" s="1"/>
  <c r="F143" i="1"/>
  <c r="G142" i="1"/>
  <c r="F142" i="1"/>
  <c r="G141" i="1"/>
  <c r="F141" i="1"/>
  <c r="E141" i="1"/>
  <c r="G140" i="1"/>
  <c r="F140" i="1"/>
  <c r="H140" i="1" s="1"/>
  <c r="I140" i="1" s="1"/>
  <c r="G139" i="1"/>
  <c r="G138" i="1" s="1"/>
  <c r="F139" i="1"/>
  <c r="H139" i="1" s="1"/>
  <c r="I139" i="1" s="1"/>
  <c r="D138" i="1"/>
  <c r="G137" i="1"/>
  <c r="F137" i="1"/>
  <c r="E137" i="1"/>
  <c r="H137" i="1" s="1"/>
  <c r="I137" i="1" s="1"/>
  <c r="G136" i="1"/>
  <c r="F136" i="1"/>
  <c r="E136" i="1"/>
  <c r="G135" i="1"/>
  <c r="F135" i="1"/>
  <c r="E135" i="1"/>
  <c r="G134" i="1"/>
  <c r="G133" i="1" s="1"/>
  <c r="F134" i="1"/>
  <c r="F133" i="1" s="1"/>
  <c r="E133" i="1"/>
  <c r="D133" i="1"/>
  <c r="G132" i="1"/>
  <c r="F132" i="1"/>
  <c r="G131" i="1"/>
  <c r="F131" i="1"/>
  <c r="G130" i="1"/>
  <c r="F130" i="1"/>
  <c r="G129" i="1"/>
  <c r="F129" i="1"/>
  <c r="E129" i="1"/>
  <c r="G128" i="1"/>
  <c r="F128" i="1"/>
  <c r="E128" i="1"/>
  <c r="G127" i="1"/>
  <c r="F127" i="1"/>
  <c r="D126" i="1"/>
  <c r="G125" i="1"/>
  <c r="H125" i="1" s="1"/>
  <c r="I125" i="1" s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F117" i="1" s="1"/>
  <c r="G119" i="1"/>
  <c r="F119" i="1"/>
  <c r="E119" i="1"/>
  <c r="H119" i="1" s="1"/>
  <c r="I119" i="1" s="1"/>
  <c r="G118" i="1"/>
  <c r="F118" i="1"/>
  <c r="E118" i="1"/>
  <c r="D117" i="1"/>
  <c r="G116" i="1"/>
  <c r="H116" i="1" s="1"/>
  <c r="I116" i="1" s="1"/>
  <c r="F116" i="1"/>
  <c r="E116" i="1"/>
  <c r="G115" i="1"/>
  <c r="F115" i="1"/>
  <c r="E115" i="1"/>
  <c r="G114" i="1"/>
  <c r="F114" i="1"/>
  <c r="E114" i="1"/>
  <c r="G113" i="1"/>
  <c r="F113" i="1"/>
  <c r="E113" i="1"/>
  <c r="G112" i="1"/>
  <c r="F112" i="1"/>
  <c r="E112" i="1"/>
  <c r="G111" i="1"/>
  <c r="F111" i="1"/>
  <c r="E111" i="1"/>
  <c r="G110" i="1"/>
  <c r="F110" i="1"/>
  <c r="E110" i="1"/>
  <c r="G109" i="1"/>
  <c r="F109" i="1"/>
  <c r="E109" i="1"/>
  <c r="G108" i="1"/>
  <c r="F108" i="1"/>
  <c r="H108" i="1" s="1"/>
  <c r="I108" i="1" s="1"/>
  <c r="E108" i="1"/>
  <c r="G107" i="1"/>
  <c r="F107" i="1"/>
  <c r="E107" i="1"/>
  <c r="G106" i="1"/>
  <c r="F106" i="1"/>
  <c r="E106" i="1"/>
  <c r="H106" i="1" s="1"/>
  <c r="I106" i="1" s="1"/>
  <c r="G105" i="1"/>
  <c r="F105" i="1"/>
  <c r="E105" i="1"/>
  <c r="D104" i="1"/>
  <c r="D103" i="1"/>
  <c r="G102" i="1"/>
  <c r="F102" i="1"/>
  <c r="E102" i="1"/>
  <c r="G101" i="1"/>
  <c r="G96" i="1" s="1"/>
  <c r="F101" i="1"/>
  <c r="E101" i="1"/>
  <c r="G100" i="1"/>
  <c r="F100" i="1"/>
  <c r="E100" i="1"/>
  <c r="H100" i="1" s="1"/>
  <c r="I100" i="1" s="1"/>
  <c r="G99" i="1"/>
  <c r="F99" i="1"/>
  <c r="E99" i="1"/>
  <c r="G98" i="1"/>
  <c r="F98" i="1"/>
  <c r="E98" i="1"/>
  <c r="G97" i="1"/>
  <c r="F97" i="1"/>
  <c r="D96" i="1"/>
  <c r="G95" i="1"/>
  <c r="F95" i="1"/>
  <c r="E95" i="1"/>
  <c r="I94" i="1"/>
  <c r="G94" i="1"/>
  <c r="F94" i="1"/>
  <c r="G93" i="1"/>
  <c r="F93" i="1"/>
  <c r="E93" i="1"/>
  <c r="G92" i="1"/>
  <c r="F92" i="1"/>
  <c r="E92" i="1"/>
  <c r="G91" i="1"/>
  <c r="F91" i="1"/>
  <c r="H91" i="1" s="1"/>
  <c r="I91" i="1" s="1"/>
  <c r="E91" i="1"/>
  <c r="G90" i="1"/>
  <c r="F90" i="1"/>
  <c r="E90" i="1"/>
  <c r="H90" i="1" s="1"/>
  <c r="I90" i="1" s="1"/>
  <c r="G89" i="1"/>
  <c r="F89" i="1"/>
  <c r="H89" i="1" s="1"/>
  <c r="I89" i="1" s="1"/>
  <c r="E89" i="1"/>
  <c r="G88" i="1"/>
  <c r="F88" i="1"/>
  <c r="E88" i="1"/>
  <c r="H88" i="1" s="1"/>
  <c r="I88" i="1" s="1"/>
  <c r="I87" i="1"/>
  <c r="G87" i="1"/>
  <c r="G86" i="1"/>
  <c r="F86" i="1"/>
  <c r="E86" i="1"/>
  <c r="G85" i="1"/>
  <c r="H85" i="1" s="1"/>
  <c r="I85" i="1" s="1"/>
  <c r="F85" i="1"/>
  <c r="E85" i="1"/>
  <c r="G84" i="1"/>
  <c r="F84" i="1"/>
  <c r="E84" i="1"/>
  <c r="F83" i="1"/>
  <c r="E83" i="1"/>
  <c r="G82" i="1"/>
  <c r="F82" i="1"/>
  <c r="E82" i="1"/>
  <c r="D81" i="1"/>
  <c r="D79" i="1" s="1"/>
  <c r="G80" i="1"/>
  <c r="F80" i="1"/>
  <c r="H80" i="1" s="1"/>
  <c r="E80" i="1"/>
  <c r="G78" i="1"/>
  <c r="F78" i="1"/>
  <c r="E78" i="1"/>
  <c r="G77" i="1"/>
  <c r="F77" i="1"/>
  <c r="E77" i="1"/>
  <c r="H77" i="1" s="1"/>
  <c r="I77" i="1" s="1"/>
  <c r="G76" i="1"/>
  <c r="F76" i="1"/>
  <c r="E76" i="1"/>
  <c r="G75" i="1"/>
  <c r="F75" i="1"/>
  <c r="E75" i="1"/>
  <c r="G74" i="1"/>
  <c r="F74" i="1"/>
  <c r="E74" i="1"/>
  <c r="G73" i="1"/>
  <c r="H73" i="1" s="1"/>
  <c r="I73" i="1" s="1"/>
  <c r="F73" i="1"/>
  <c r="E73" i="1"/>
  <c r="G72" i="1"/>
  <c r="F72" i="1"/>
  <c r="E72" i="1"/>
  <c r="H72" i="1" s="1"/>
  <c r="I72" i="1" s="1"/>
  <c r="G71" i="1"/>
  <c r="G70" i="1" s="1"/>
  <c r="F71" i="1"/>
  <c r="E71" i="1"/>
  <c r="D70" i="1"/>
  <c r="G69" i="1"/>
  <c r="F69" i="1"/>
  <c r="E69" i="1"/>
  <c r="G68" i="1"/>
  <c r="F68" i="1"/>
  <c r="E68" i="1"/>
  <c r="D67" i="1"/>
  <c r="G66" i="1"/>
  <c r="F66" i="1"/>
  <c r="E66" i="1"/>
  <c r="H66" i="1" s="1"/>
  <c r="I66" i="1" s="1"/>
  <c r="G65" i="1"/>
  <c r="G64" i="1" s="1"/>
  <c r="F65" i="1"/>
  <c r="F64" i="1" s="1"/>
  <c r="E65" i="1"/>
  <c r="D64" i="1"/>
  <c r="G63" i="1"/>
  <c r="F63" i="1"/>
  <c r="E63" i="1"/>
  <c r="G62" i="1"/>
  <c r="F62" i="1"/>
  <c r="F61" i="1" s="1"/>
  <c r="E62" i="1"/>
  <c r="D61" i="1"/>
  <c r="G60" i="1"/>
  <c r="F60" i="1"/>
  <c r="E60" i="1"/>
  <c r="G59" i="1"/>
  <c r="F59" i="1"/>
  <c r="E59" i="1"/>
  <c r="E58" i="1" s="1"/>
  <c r="D58" i="1"/>
  <c r="D57" i="1"/>
  <c r="D56" i="1" s="1"/>
  <c r="D55" i="1" s="1"/>
  <c r="G51" i="1"/>
  <c r="D51" i="1"/>
  <c r="G50" i="1"/>
  <c r="F50" i="1"/>
  <c r="E50" i="1"/>
  <c r="H50" i="1" s="1"/>
  <c r="I50" i="1" s="1"/>
  <c r="H49" i="1"/>
  <c r="I49" i="1" s="1"/>
  <c r="G49" i="1"/>
  <c r="F49" i="1"/>
  <c r="E49" i="1"/>
  <c r="G48" i="1"/>
  <c r="F48" i="1"/>
  <c r="E48" i="1"/>
  <c r="H48" i="1" s="1"/>
  <c r="I48" i="1" s="1"/>
  <c r="F47" i="1"/>
  <c r="F52" i="1" s="1"/>
  <c r="E47" i="1"/>
  <c r="E52" i="1" s="1"/>
  <c r="E51" i="1" s="1"/>
  <c r="G46" i="1"/>
  <c r="F46" i="1"/>
  <c r="E46" i="1"/>
  <c r="H46" i="1" s="1"/>
  <c r="I46" i="1" s="1"/>
  <c r="D45" i="1"/>
  <c r="D43" i="1" s="1"/>
  <c r="G44" i="1"/>
  <c r="F44" i="1"/>
  <c r="E44" i="1"/>
  <c r="H38" i="1"/>
  <c r="I38" i="1" s="1"/>
  <c r="H37" i="1"/>
  <c r="I37" i="1" s="1"/>
  <c r="H36" i="1"/>
  <c r="I36" i="1" s="1"/>
  <c r="H35" i="1"/>
  <c r="I35" i="1" s="1"/>
  <c r="I34" i="1"/>
  <c r="H34" i="1"/>
  <c r="G33" i="1"/>
  <c r="H33" i="1" s="1"/>
  <c r="I33" i="1" s="1"/>
  <c r="F33" i="1"/>
  <c r="F31" i="1" s="1"/>
  <c r="F30" i="1" s="1"/>
  <c r="E33" i="1"/>
  <c r="E205" i="1" s="1"/>
  <c r="E204" i="1" s="1"/>
  <c r="E32" i="1"/>
  <c r="E32" i="2" s="1"/>
  <c r="D31" i="1"/>
  <c r="D30" i="1" s="1"/>
  <c r="H29" i="1"/>
  <c r="I29" i="1" s="1"/>
  <c r="H28" i="1"/>
  <c r="I28" i="1" s="1"/>
  <c r="F27" i="1"/>
  <c r="E27" i="1"/>
  <c r="H27" i="1" s="1"/>
  <c r="I27" i="1" s="1"/>
  <c r="D27" i="1"/>
  <c r="H26" i="1"/>
  <c r="I26" i="1" s="1"/>
  <c r="G25" i="1"/>
  <c r="G16" i="1" s="1"/>
  <c r="D25" i="1"/>
  <c r="I25" i="1" s="1"/>
  <c r="I24" i="1"/>
  <c r="H23" i="1"/>
  <c r="I23" i="1" s="1"/>
  <c r="H22" i="1"/>
  <c r="I22" i="1" s="1"/>
  <c r="H21" i="1"/>
  <c r="I21" i="1" s="1"/>
  <c r="H20" i="1"/>
  <c r="I20" i="1" s="1"/>
  <c r="H19" i="1"/>
  <c r="F18" i="1"/>
  <c r="E18" i="1"/>
  <c r="D18" i="1"/>
  <c r="F17" i="1"/>
  <c r="F16" i="1" s="1"/>
  <c r="H102" i="1" l="1"/>
  <c r="I102" i="1" s="1"/>
  <c r="H114" i="1"/>
  <c r="I114" i="1" s="1"/>
  <c r="H132" i="1"/>
  <c r="F58" i="1"/>
  <c r="H78" i="1"/>
  <c r="I78" i="1" s="1"/>
  <c r="F96" i="1"/>
  <c r="H145" i="1"/>
  <c r="I145" i="1" s="1"/>
  <c r="H152" i="1"/>
  <c r="I152" i="1" s="1"/>
  <c r="E16" i="1"/>
  <c r="H16" i="1" s="1"/>
  <c r="I16" i="1" s="1"/>
  <c r="G58" i="1"/>
  <c r="F81" i="1"/>
  <c r="F79" i="1" s="1"/>
  <c r="H60" i="1"/>
  <c r="I60" i="1" s="1"/>
  <c r="H86" i="1"/>
  <c r="I86" i="1" s="1"/>
  <c r="H98" i="1"/>
  <c r="I98" i="1" s="1"/>
  <c r="H176" i="1"/>
  <c r="H131" i="1"/>
  <c r="E104" i="1"/>
  <c r="H110" i="1"/>
  <c r="I110" i="1" s="1"/>
  <c r="H115" i="1"/>
  <c r="I115" i="1" s="1"/>
  <c r="H121" i="1"/>
  <c r="I121" i="1" s="1"/>
  <c r="H159" i="1"/>
  <c r="I159" i="1" s="1"/>
  <c r="H153" i="1"/>
  <c r="I153" i="1" s="1"/>
  <c r="H167" i="1"/>
  <c r="F67" i="1"/>
  <c r="G79" i="1"/>
  <c r="H92" i="1"/>
  <c r="I92" i="1" s="1"/>
  <c r="H99" i="1"/>
  <c r="I99" i="1" s="1"/>
  <c r="E61" i="1"/>
  <c r="H68" i="1"/>
  <c r="H74" i="1"/>
  <c r="I74" i="1" s="1"/>
  <c r="H93" i="1"/>
  <c r="I93" i="1" s="1"/>
  <c r="H105" i="1"/>
  <c r="I105" i="1" s="1"/>
  <c r="H111" i="1"/>
  <c r="I111" i="1" s="1"/>
  <c r="H135" i="1"/>
  <c r="I135" i="1" s="1"/>
  <c r="H69" i="1"/>
  <c r="I69" i="1" s="1"/>
  <c r="H82" i="1"/>
  <c r="I82" i="1" s="1"/>
  <c r="H122" i="1"/>
  <c r="I122" i="1" s="1"/>
  <c r="G126" i="1"/>
  <c r="F155" i="1"/>
  <c r="G148" i="1"/>
  <c r="D16" i="1"/>
  <c r="H124" i="1"/>
  <c r="I124" i="1" s="1"/>
  <c r="F45" i="1"/>
  <c r="H63" i="1"/>
  <c r="I63" i="1" s="1"/>
  <c r="H136" i="1"/>
  <c r="I136" i="1" s="1"/>
  <c r="H150" i="1"/>
  <c r="I150" i="1" s="1"/>
  <c r="F207" i="1"/>
  <c r="F207" i="2" s="1"/>
  <c r="G61" i="1"/>
  <c r="G45" i="1"/>
  <c r="H76" i="1"/>
  <c r="I76" i="1" s="1"/>
  <c r="H83" i="1"/>
  <c r="I83" i="1" s="1"/>
  <c r="H107" i="1"/>
  <c r="I107" i="1" s="1"/>
  <c r="H112" i="1"/>
  <c r="I112" i="1" s="1"/>
  <c r="H142" i="1"/>
  <c r="I142" i="1" s="1"/>
  <c r="F185" i="1"/>
  <c r="H185" i="1" s="1"/>
  <c r="E25" i="1"/>
  <c r="E81" i="1"/>
  <c r="H81" i="1" s="1"/>
  <c r="H102" i="3"/>
  <c r="I102" i="3" s="1"/>
  <c r="H144" i="3"/>
  <c r="I144" i="3" s="1"/>
  <c r="H77" i="3"/>
  <c r="I77" i="3" s="1"/>
  <c r="H114" i="3"/>
  <c r="I114" i="3" s="1"/>
  <c r="H153" i="3"/>
  <c r="I153" i="3" s="1"/>
  <c r="D103" i="3"/>
  <c r="G61" i="3"/>
  <c r="F138" i="3"/>
  <c r="E97" i="1"/>
  <c r="E96" i="1" s="1"/>
  <c r="H116" i="3"/>
  <c r="I116" i="3" s="1"/>
  <c r="E58" i="3"/>
  <c r="H74" i="3"/>
  <c r="I74" i="3" s="1"/>
  <c r="H31" i="3"/>
  <c r="I31" i="3" s="1"/>
  <c r="H63" i="3"/>
  <c r="I63" i="3" s="1"/>
  <c r="H120" i="3"/>
  <c r="I120" i="3" s="1"/>
  <c r="H98" i="3"/>
  <c r="I98" i="3" s="1"/>
  <c r="H139" i="3"/>
  <c r="I139" i="3" s="1"/>
  <c r="G104" i="3"/>
  <c r="E64" i="3"/>
  <c r="H140" i="3"/>
  <c r="I140" i="3" s="1"/>
  <c r="D57" i="3"/>
  <c r="D56" i="3" s="1"/>
  <c r="D55" i="3" s="1"/>
  <c r="D161" i="3" s="1"/>
  <c r="G64" i="3"/>
  <c r="F79" i="3"/>
  <c r="H99" i="3"/>
  <c r="I99" i="3" s="1"/>
  <c r="H128" i="3"/>
  <c r="I128" i="3" s="1"/>
  <c r="H89" i="3"/>
  <c r="I89" i="3" s="1"/>
  <c r="H100" i="3"/>
  <c r="I100" i="3" s="1"/>
  <c r="H122" i="3"/>
  <c r="I122" i="3" s="1"/>
  <c r="H134" i="3"/>
  <c r="F16" i="3"/>
  <c r="H45" i="3"/>
  <c r="H59" i="3"/>
  <c r="I59" i="3" s="1"/>
  <c r="H73" i="3"/>
  <c r="I73" i="3" s="1"/>
  <c r="E130" i="1"/>
  <c r="H130" i="1" s="1"/>
  <c r="I130" i="1" s="1"/>
  <c r="H60" i="3"/>
  <c r="I60" i="3" s="1"/>
  <c r="H90" i="3"/>
  <c r="I90" i="3" s="1"/>
  <c r="E117" i="3"/>
  <c r="H110" i="3"/>
  <c r="I110" i="3" s="1"/>
  <c r="H111" i="3"/>
  <c r="I111" i="3" s="1"/>
  <c r="H75" i="3"/>
  <c r="I75" i="3" s="1"/>
  <c r="F96" i="3"/>
  <c r="H91" i="3"/>
  <c r="I91" i="3" s="1"/>
  <c r="H97" i="3"/>
  <c r="I97" i="3" s="1"/>
  <c r="H145" i="3"/>
  <c r="I145" i="3" s="1"/>
  <c r="H78" i="3"/>
  <c r="I78" i="3" s="1"/>
  <c r="H92" i="3"/>
  <c r="I92" i="3" s="1"/>
  <c r="H118" i="3"/>
  <c r="I118" i="3" s="1"/>
  <c r="H123" i="3"/>
  <c r="I123" i="3" s="1"/>
  <c r="H141" i="3"/>
  <c r="I141" i="3" s="1"/>
  <c r="G96" i="3"/>
  <c r="H129" i="3"/>
  <c r="I129" i="3" s="1"/>
  <c r="H135" i="3"/>
  <c r="I135" i="3" s="1"/>
  <c r="F117" i="3"/>
  <c r="G138" i="3"/>
  <c r="H93" i="3"/>
  <c r="I93" i="3" s="1"/>
  <c r="H112" i="3"/>
  <c r="I112" i="3" s="1"/>
  <c r="H124" i="3"/>
  <c r="I124" i="3" s="1"/>
  <c r="H136" i="3"/>
  <c r="I136" i="3" s="1"/>
  <c r="H142" i="3"/>
  <c r="I142" i="3" s="1"/>
  <c r="H149" i="3"/>
  <c r="I149" i="3" s="1"/>
  <c r="H105" i="3"/>
  <c r="I105" i="3" s="1"/>
  <c r="H113" i="3"/>
  <c r="I113" i="3" s="1"/>
  <c r="H130" i="3"/>
  <c r="I130" i="3" s="1"/>
  <c r="F148" i="3"/>
  <c r="G148" i="3"/>
  <c r="F104" i="3"/>
  <c r="H125" i="3"/>
  <c r="I125" i="3" s="1"/>
  <c r="H143" i="3"/>
  <c r="I143" i="3" s="1"/>
  <c r="H150" i="3"/>
  <c r="I150" i="3" s="1"/>
  <c r="H131" i="3"/>
  <c r="E70" i="3"/>
  <c r="F64" i="3"/>
  <c r="F57" i="3" s="1"/>
  <c r="H107" i="3"/>
  <c r="I107" i="3" s="1"/>
  <c r="H115" i="3"/>
  <c r="I115" i="3" s="1"/>
  <c r="H121" i="3"/>
  <c r="I121" i="3" s="1"/>
  <c r="H71" i="3"/>
  <c r="I71" i="3" s="1"/>
  <c r="H76" i="3"/>
  <c r="I76" i="3" s="1"/>
  <c r="H95" i="3"/>
  <c r="I95" i="3" s="1"/>
  <c r="H127" i="3"/>
  <c r="I127" i="3" s="1"/>
  <c r="H185" i="3"/>
  <c r="H30" i="3"/>
  <c r="H66" i="3"/>
  <c r="I66" i="3" s="1"/>
  <c r="H109" i="3"/>
  <c r="I109" i="3" s="1"/>
  <c r="G126" i="3"/>
  <c r="H152" i="3"/>
  <c r="I152" i="3" s="1"/>
  <c r="H167" i="3"/>
  <c r="G155" i="2"/>
  <c r="F185" i="2"/>
  <c r="E31" i="2"/>
  <c r="E30" i="2" s="1"/>
  <c r="H113" i="2"/>
  <c r="I113" i="2" s="1"/>
  <c r="H119" i="2"/>
  <c r="I119" i="2" s="1"/>
  <c r="H159" i="2"/>
  <c r="I159" i="2" s="1"/>
  <c r="H73" i="2"/>
  <c r="I73" i="2" s="1"/>
  <c r="G138" i="2"/>
  <c r="H48" i="2"/>
  <c r="I48" i="2" s="1"/>
  <c r="H50" i="2"/>
  <c r="I50" i="2" s="1"/>
  <c r="F67" i="2"/>
  <c r="H75" i="2"/>
  <c r="I75" i="2" s="1"/>
  <c r="H82" i="2"/>
  <c r="I82" i="2" s="1"/>
  <c r="H123" i="2"/>
  <c r="I123" i="2" s="1"/>
  <c r="H129" i="2"/>
  <c r="I129" i="2" s="1"/>
  <c r="H158" i="2"/>
  <c r="I158" i="2" s="1"/>
  <c r="H84" i="2"/>
  <c r="I84" i="2" s="1"/>
  <c r="H95" i="2"/>
  <c r="I95" i="2" s="1"/>
  <c r="H144" i="2"/>
  <c r="I144" i="2" s="1"/>
  <c r="H17" i="2"/>
  <c r="I17" i="2" s="1"/>
  <c r="H109" i="2"/>
  <c r="I109" i="2" s="1"/>
  <c r="H132" i="2"/>
  <c r="I132" i="2" s="1"/>
  <c r="H145" i="2"/>
  <c r="I145" i="2" s="1"/>
  <c r="H86" i="2"/>
  <c r="I86" i="2" s="1"/>
  <c r="H121" i="2"/>
  <c r="I121" i="2" s="1"/>
  <c r="E67" i="2"/>
  <c r="H74" i="2"/>
  <c r="I74" i="2" s="1"/>
  <c r="H27" i="2"/>
  <c r="I27" i="2" s="1"/>
  <c r="H29" i="2"/>
  <c r="I29" i="2" s="1"/>
  <c r="H124" i="2"/>
  <c r="I124" i="2" s="1"/>
  <c r="H89" i="2"/>
  <c r="I89" i="2" s="1"/>
  <c r="H130" i="2"/>
  <c r="I130" i="2" s="1"/>
  <c r="H18" i="2"/>
  <c r="I18" i="2" s="1"/>
  <c r="F64" i="2"/>
  <c r="H85" i="2"/>
  <c r="I85" i="2" s="1"/>
  <c r="H90" i="2"/>
  <c r="I90" i="2" s="1"/>
  <c r="H151" i="2"/>
  <c r="I151" i="2" s="1"/>
  <c r="H114" i="2"/>
  <c r="I114" i="2" s="1"/>
  <c r="H120" i="2"/>
  <c r="I120" i="2" s="1"/>
  <c r="H152" i="2"/>
  <c r="I152" i="2" s="1"/>
  <c r="H30" i="2"/>
  <c r="I30" i="2" s="1"/>
  <c r="G96" i="2"/>
  <c r="D103" i="2"/>
  <c r="H127" i="2"/>
  <c r="I127" i="2" s="1"/>
  <c r="H140" i="2"/>
  <c r="I140" i="2" s="1"/>
  <c r="H92" i="2"/>
  <c r="I92" i="2" s="1"/>
  <c r="H167" i="2"/>
  <c r="G104" i="2"/>
  <c r="H141" i="2"/>
  <c r="I141" i="2" s="1"/>
  <c r="E81" i="2"/>
  <c r="H135" i="2"/>
  <c r="I135" i="2" s="1"/>
  <c r="H156" i="2"/>
  <c r="G81" i="2"/>
  <c r="G79" i="2" s="1"/>
  <c r="H88" i="2"/>
  <c r="I88" i="2" s="1"/>
  <c r="H99" i="2"/>
  <c r="I99" i="2" s="1"/>
  <c r="H111" i="2"/>
  <c r="I111" i="2" s="1"/>
  <c r="E138" i="2"/>
  <c r="D57" i="2"/>
  <c r="D56" i="2" s="1"/>
  <c r="D55" i="2" s="1"/>
  <c r="D161" i="2" s="1"/>
  <c r="H106" i="2"/>
  <c r="I106" i="2" s="1"/>
  <c r="F138" i="2"/>
  <c r="E45" i="2"/>
  <c r="G64" i="2"/>
  <c r="H100" i="2"/>
  <c r="I100" i="2" s="1"/>
  <c r="H107" i="2"/>
  <c r="I107" i="2" s="1"/>
  <c r="H122" i="2"/>
  <c r="I122" i="2" s="1"/>
  <c r="G126" i="2"/>
  <c r="I20" i="2"/>
  <c r="H129" i="1"/>
  <c r="I129" i="1" s="1"/>
  <c r="F58" i="2"/>
  <c r="H66" i="2"/>
  <c r="I66" i="2" s="1"/>
  <c r="H139" i="2"/>
  <c r="I139" i="2" s="1"/>
  <c r="G58" i="2"/>
  <c r="E117" i="2"/>
  <c r="F117" i="2"/>
  <c r="D16" i="2"/>
  <c r="H101" i="2"/>
  <c r="I101" i="2" s="1"/>
  <c r="H108" i="2"/>
  <c r="I108" i="2" s="1"/>
  <c r="G117" i="2"/>
  <c r="H128" i="2"/>
  <c r="I128" i="2" s="1"/>
  <c r="H134" i="2"/>
  <c r="H133" i="2" s="1"/>
  <c r="I133" i="2" s="1"/>
  <c r="E120" i="1"/>
  <c r="H120" i="1" s="1"/>
  <c r="I120" i="1" s="1"/>
  <c r="F81" i="2"/>
  <c r="H49" i="2"/>
  <c r="I49" i="2" s="1"/>
  <c r="G67" i="2"/>
  <c r="H97" i="2"/>
  <c r="H76" i="2"/>
  <c r="I76" i="2" s="1"/>
  <c r="F16" i="2"/>
  <c r="E61" i="2"/>
  <c r="F61" i="2"/>
  <c r="H69" i="2"/>
  <c r="I69" i="2" s="1"/>
  <c r="H102" i="2"/>
  <c r="I102" i="2" s="1"/>
  <c r="H136" i="2"/>
  <c r="I136" i="2" s="1"/>
  <c r="E148" i="2"/>
  <c r="F148" i="2"/>
  <c r="H105" i="2"/>
  <c r="I105" i="2" s="1"/>
  <c r="H110" i="2"/>
  <c r="I110" i="2" s="1"/>
  <c r="H115" i="2"/>
  <c r="I115" i="2" s="1"/>
  <c r="G148" i="2"/>
  <c r="H150" i="2"/>
  <c r="I150" i="2" s="1"/>
  <c r="H185" i="2"/>
  <c r="H52" i="1"/>
  <c r="F51" i="1"/>
  <c r="E79" i="1"/>
  <c r="D161" i="1"/>
  <c r="I80" i="1"/>
  <c r="E43" i="1"/>
  <c r="F43" i="1"/>
  <c r="G43" i="1"/>
  <c r="I68" i="1"/>
  <c r="H67" i="1"/>
  <c r="I67" i="1" s="1"/>
  <c r="F57" i="1"/>
  <c r="H134" i="1"/>
  <c r="I97" i="2"/>
  <c r="H176" i="2"/>
  <c r="G155" i="1"/>
  <c r="E16" i="2"/>
  <c r="E200" i="2"/>
  <c r="E198" i="2" s="1"/>
  <c r="H27" i="3"/>
  <c r="I27" i="3" s="1"/>
  <c r="H88" i="3"/>
  <c r="I88" i="3" s="1"/>
  <c r="I134" i="3"/>
  <c r="H133" i="3"/>
  <c r="I133" i="3" s="1"/>
  <c r="H47" i="1"/>
  <c r="I47" i="1" s="1"/>
  <c r="H17" i="1"/>
  <c r="I17" i="1" s="1"/>
  <c r="H32" i="2"/>
  <c r="E61" i="3"/>
  <c r="H62" i="3"/>
  <c r="E45" i="1"/>
  <c r="H18" i="1"/>
  <c r="I18" i="1" s="1"/>
  <c r="G31" i="1"/>
  <c r="G30" i="1" s="1"/>
  <c r="E58" i="2"/>
  <c r="H59" i="2"/>
  <c r="E64" i="2"/>
  <c r="I71" i="2"/>
  <c r="E96" i="2"/>
  <c r="H98" i="2"/>
  <c r="I98" i="2" s="1"/>
  <c r="E31" i="1"/>
  <c r="E30" i="1" s="1"/>
  <c r="I19" i="1"/>
  <c r="F70" i="1"/>
  <c r="H101" i="1"/>
  <c r="I101" i="1" s="1"/>
  <c r="G117" i="1"/>
  <c r="E198" i="1"/>
  <c r="G79" i="3"/>
  <c r="G117" i="3"/>
  <c r="H119" i="3"/>
  <c r="I119" i="3" s="1"/>
  <c r="H44" i="1"/>
  <c r="I44" i="1" s="1"/>
  <c r="H59" i="1"/>
  <c r="H118" i="1"/>
  <c r="F198" i="1"/>
  <c r="F199" i="2"/>
  <c r="F198" i="2" s="1"/>
  <c r="G70" i="2"/>
  <c r="H77" i="2"/>
  <c r="I77" i="2" s="1"/>
  <c r="H93" i="2"/>
  <c r="I93" i="2" s="1"/>
  <c r="H67" i="3"/>
  <c r="I67" i="3" s="1"/>
  <c r="I69" i="3"/>
  <c r="E70" i="2"/>
  <c r="H72" i="2"/>
  <c r="I72" i="2" s="1"/>
  <c r="F126" i="2"/>
  <c r="H131" i="2"/>
  <c r="I131" i="2" s="1"/>
  <c r="H95" i="1"/>
  <c r="I95" i="1" s="1"/>
  <c r="H123" i="1"/>
  <c r="I123" i="1" s="1"/>
  <c r="H127" i="1"/>
  <c r="F45" i="2"/>
  <c r="I30" i="3"/>
  <c r="F126" i="1"/>
  <c r="H141" i="1"/>
  <c r="I141" i="1" s="1"/>
  <c r="E138" i="1"/>
  <c r="G45" i="2"/>
  <c r="G43" i="2" s="1"/>
  <c r="H78" i="2"/>
  <c r="I78" i="2" s="1"/>
  <c r="F208" i="2"/>
  <c r="F70" i="3"/>
  <c r="I156" i="3"/>
  <c r="H155" i="3"/>
  <c r="I155" i="3" s="1"/>
  <c r="H32" i="1"/>
  <c r="E67" i="1"/>
  <c r="H84" i="1"/>
  <c r="I84" i="1" s="1"/>
  <c r="F104" i="1"/>
  <c r="F205" i="1"/>
  <c r="H46" i="2"/>
  <c r="I46" i="2" s="1"/>
  <c r="G57" i="3"/>
  <c r="G67" i="1"/>
  <c r="E64" i="1"/>
  <c r="E57" i="1" s="1"/>
  <c r="E70" i="1"/>
  <c r="G104" i="1"/>
  <c r="H128" i="1"/>
  <c r="I128" i="1" s="1"/>
  <c r="H112" i="2"/>
  <c r="I112" i="2" s="1"/>
  <c r="H72" i="3"/>
  <c r="I72" i="3" s="1"/>
  <c r="H108" i="3"/>
  <c r="I108" i="3" s="1"/>
  <c r="H109" i="1"/>
  <c r="I109" i="1" s="1"/>
  <c r="E79" i="2"/>
  <c r="H132" i="3"/>
  <c r="H65" i="1"/>
  <c r="H71" i="1"/>
  <c r="H113" i="1"/>
  <c r="I113" i="1" s="1"/>
  <c r="E148" i="1"/>
  <c r="H149" i="1"/>
  <c r="G61" i="2"/>
  <c r="F126" i="3"/>
  <c r="H62" i="1"/>
  <c r="H75" i="1"/>
  <c r="I75" i="1" s="1"/>
  <c r="F138" i="1"/>
  <c r="F148" i="1"/>
  <c r="H63" i="2"/>
  <c r="I63" i="2" s="1"/>
  <c r="H91" i="2"/>
  <c r="I91" i="2" s="1"/>
  <c r="E155" i="1"/>
  <c r="H156" i="1"/>
  <c r="H83" i="2"/>
  <c r="I83" i="2" s="1"/>
  <c r="H118" i="2"/>
  <c r="I118" i="2" s="1"/>
  <c r="H149" i="2"/>
  <c r="H65" i="3"/>
  <c r="H80" i="2"/>
  <c r="E16" i="3"/>
  <c r="E79" i="3"/>
  <c r="E126" i="3"/>
  <c r="E148" i="3"/>
  <c r="F176" i="2"/>
  <c r="G155" i="3"/>
  <c r="H62" i="2"/>
  <c r="H65" i="2"/>
  <c r="H68" i="2"/>
  <c r="I33" i="3"/>
  <c r="F133" i="3"/>
  <c r="H51" i="3"/>
  <c r="I51" i="3" s="1"/>
  <c r="E104" i="2"/>
  <c r="E126" i="2"/>
  <c r="E155" i="2"/>
  <c r="G70" i="3"/>
  <c r="E96" i="3"/>
  <c r="E138" i="3"/>
  <c r="F104" i="2"/>
  <c r="H106" i="3"/>
  <c r="I106" i="3" s="1"/>
  <c r="H18" i="3"/>
  <c r="F70" i="2"/>
  <c r="F96" i="2"/>
  <c r="I81" i="1" l="1"/>
  <c r="H79" i="1"/>
  <c r="I79" i="1" s="1"/>
  <c r="G57" i="1"/>
  <c r="G103" i="1"/>
  <c r="H45" i="1"/>
  <c r="H97" i="1"/>
  <c r="H96" i="1" s="1"/>
  <c r="I96" i="1" s="1"/>
  <c r="E126" i="1"/>
  <c r="E103" i="1" s="1"/>
  <c r="E56" i="1" s="1"/>
  <c r="E55" i="1" s="1"/>
  <c r="E161" i="1" s="1"/>
  <c r="H58" i="3"/>
  <c r="I58" i="3" s="1"/>
  <c r="E57" i="3"/>
  <c r="H117" i="3"/>
  <c r="I117" i="3" s="1"/>
  <c r="F103" i="3"/>
  <c r="F56" i="3" s="1"/>
  <c r="F55" i="3" s="1"/>
  <c r="F44" i="3" s="1"/>
  <c r="F43" i="3" s="1"/>
  <c r="F161" i="3" s="1"/>
  <c r="H138" i="3"/>
  <c r="I138" i="3" s="1"/>
  <c r="H96" i="3"/>
  <c r="I96" i="3" s="1"/>
  <c r="G103" i="3"/>
  <c r="G56" i="3" s="1"/>
  <c r="G55" i="3" s="1"/>
  <c r="G161" i="3" s="1"/>
  <c r="E103" i="3"/>
  <c r="E56" i="3" s="1"/>
  <c r="E55" i="3" s="1"/>
  <c r="E44" i="3" s="1"/>
  <c r="H148" i="3"/>
  <c r="I148" i="3" s="1"/>
  <c r="E117" i="1"/>
  <c r="H79" i="3"/>
  <c r="I79" i="3" s="1"/>
  <c r="H70" i="3"/>
  <c r="I70" i="3" s="1"/>
  <c r="H126" i="3"/>
  <c r="I126" i="3" s="1"/>
  <c r="H155" i="2"/>
  <c r="I155" i="2" s="1"/>
  <c r="H138" i="2"/>
  <c r="I138" i="2" s="1"/>
  <c r="G103" i="2"/>
  <c r="G56" i="2" s="1"/>
  <c r="G55" i="2" s="1"/>
  <c r="G161" i="2" s="1"/>
  <c r="H81" i="2"/>
  <c r="I81" i="2" s="1"/>
  <c r="F57" i="2"/>
  <c r="H117" i="2"/>
  <c r="I117" i="2" s="1"/>
  <c r="G57" i="2"/>
  <c r="H16" i="2"/>
  <c r="I156" i="2"/>
  <c r="E57" i="2"/>
  <c r="H30" i="1"/>
  <c r="I30" i="1" s="1"/>
  <c r="F79" i="2"/>
  <c r="I134" i="2"/>
  <c r="H70" i="2"/>
  <c r="I70" i="2" s="1"/>
  <c r="H126" i="2"/>
  <c r="I126" i="2" s="1"/>
  <c r="F44" i="2"/>
  <c r="F43" i="2" s="1"/>
  <c r="H104" i="1"/>
  <c r="H45" i="2"/>
  <c r="H58" i="1"/>
  <c r="I59" i="1"/>
  <c r="H43" i="1"/>
  <c r="I65" i="1"/>
  <c r="H64" i="1"/>
  <c r="I64" i="1" s="1"/>
  <c r="H104" i="3"/>
  <c r="H104" i="2"/>
  <c r="E103" i="2"/>
  <c r="H58" i="2"/>
  <c r="I59" i="2"/>
  <c r="F103" i="2"/>
  <c r="H79" i="2"/>
  <c r="I79" i="2" s="1"/>
  <c r="I80" i="2"/>
  <c r="H126" i="1"/>
  <c r="I126" i="1" s="1"/>
  <c r="I127" i="1"/>
  <c r="H64" i="3"/>
  <c r="I64" i="3" s="1"/>
  <c r="I65" i="3"/>
  <c r="H96" i="2"/>
  <c r="I96" i="2" s="1"/>
  <c r="H148" i="2"/>
  <c r="I148" i="2" s="1"/>
  <c r="I149" i="2"/>
  <c r="F103" i="1"/>
  <c r="F56" i="1" s="1"/>
  <c r="F55" i="1" s="1"/>
  <c r="F161" i="1" s="1"/>
  <c r="H148" i="1"/>
  <c r="I148" i="1" s="1"/>
  <c r="I149" i="1"/>
  <c r="I32" i="1"/>
  <c r="H31" i="1"/>
  <c r="I31" i="1" s="1"/>
  <c r="H138" i="1"/>
  <c r="I138" i="1" s="1"/>
  <c r="H61" i="3"/>
  <c r="I61" i="3" s="1"/>
  <c r="I62" i="3"/>
  <c r="I134" i="1"/>
  <c r="H133" i="1"/>
  <c r="I133" i="1" s="1"/>
  <c r="F205" i="2"/>
  <c r="F204" i="2" s="1"/>
  <c r="F204" i="1"/>
  <c r="H61" i="1"/>
  <c r="I61" i="1" s="1"/>
  <c r="I62" i="1"/>
  <c r="H64" i="2"/>
  <c r="I64" i="2" s="1"/>
  <c r="I65" i="2"/>
  <c r="H67" i="2"/>
  <c r="I67" i="2" s="1"/>
  <c r="I68" i="2"/>
  <c r="I18" i="3"/>
  <c r="H25" i="3"/>
  <c r="I25" i="3" s="1"/>
  <c r="H61" i="2"/>
  <c r="I61" i="2" s="1"/>
  <c r="I62" i="2"/>
  <c r="H155" i="1"/>
  <c r="I155" i="1" s="1"/>
  <c r="I156" i="1"/>
  <c r="I71" i="1"/>
  <c r="H70" i="1"/>
  <c r="I70" i="1" s="1"/>
  <c r="H31" i="2"/>
  <c r="I31" i="2" s="1"/>
  <c r="I32" i="2"/>
  <c r="H117" i="1"/>
  <c r="I117" i="1" s="1"/>
  <c r="I118" i="1"/>
  <c r="I52" i="1"/>
  <c r="H51" i="1"/>
  <c r="I51" i="1" s="1"/>
  <c r="G56" i="1" l="1"/>
  <c r="G55" i="1" s="1"/>
  <c r="G161" i="1" s="1"/>
  <c r="I97" i="1"/>
  <c r="E56" i="2"/>
  <c r="E55" i="2" s="1"/>
  <c r="I43" i="1"/>
  <c r="H57" i="1"/>
  <c r="I58" i="1"/>
  <c r="F56" i="2"/>
  <c r="F55" i="2" s="1"/>
  <c r="F161" i="2" s="1"/>
  <c r="H57" i="2"/>
  <c r="I58" i="2"/>
  <c r="I104" i="1"/>
  <c r="H103" i="1"/>
  <c r="I103" i="1" s="1"/>
  <c r="H57" i="3"/>
  <c r="I104" i="2"/>
  <c r="H103" i="2"/>
  <c r="I103" i="2" s="1"/>
  <c r="E43" i="3"/>
  <c r="H44" i="3"/>
  <c r="I44" i="3" s="1"/>
  <c r="H103" i="3"/>
  <c r="I103" i="3" s="1"/>
  <c r="I104" i="3"/>
  <c r="I57" i="3" l="1"/>
  <c r="H56" i="3"/>
  <c r="H43" i="3"/>
  <c r="E44" i="2"/>
  <c r="E161" i="3"/>
  <c r="I57" i="2"/>
  <c r="H56" i="2"/>
  <c r="I57" i="1"/>
  <c r="H56" i="1"/>
  <c r="H55" i="1" l="1"/>
  <c r="I56" i="1"/>
  <c r="H55" i="2"/>
  <c r="I55" i="2" s="1"/>
  <c r="I56" i="2"/>
  <c r="H55" i="3"/>
  <c r="I55" i="3" s="1"/>
  <c r="I56" i="3"/>
  <c r="E43" i="2"/>
  <c r="H44" i="2"/>
  <c r="I44" i="2" s="1"/>
  <c r="H161" i="3"/>
  <c r="I43" i="3"/>
  <c r="H43" i="2" l="1"/>
  <c r="E161" i="2"/>
  <c r="I55" i="1"/>
  <c r="H161" i="1"/>
  <c r="H161" i="2" l="1"/>
  <c r="I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  <author>tc={1717B127-3D75-436F-A3F9-B9D372BF28A6}</author>
  </authors>
  <commentList>
    <comment ref="F83" authorId="0" shapeId="0" xr:uid="{C7B6747A-0F07-41EF-B05E-C0C0225D3A0E}">
      <text>
        <r>
          <rPr>
            <b/>
            <sz val="9"/>
            <color indexed="81"/>
            <rFont val="Segoe UI"/>
            <family val="2"/>
          </rPr>
          <t>Redução Pina Cont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83" authorId="1" shapeId="0" xr:uid="{1717B127-3D75-436F-A3F9-B9D372BF28A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578.724,48- DRE despesas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D32" authorId="0" shapeId="0" xr:uid="{B62D4B64-F6FB-4B3C-9C5E-3583C1C3C749}">
      <text>
        <r>
          <rPr>
            <b/>
            <sz val="9"/>
            <color indexed="81"/>
            <rFont val="Segoe UI"/>
            <family val="2"/>
          </rPr>
          <t>Renata Melo:</t>
        </r>
        <r>
          <rPr>
            <sz val="9"/>
            <color indexed="81"/>
            <rFont val="Segoe UI"/>
            <family val="2"/>
          </rPr>
          <t xml:space="preserve">
- INCLUIR RECEITA FINANCEIRA</t>
        </r>
      </text>
    </comment>
  </commentList>
</comments>
</file>

<file path=xl/sharedStrings.xml><?xml version="1.0" encoding="utf-8"?>
<sst xmlns="http://schemas.openxmlformats.org/spreadsheetml/2006/main" count="1267" uniqueCount="410">
  <si>
    <t>Exercício:</t>
  </si>
  <si>
    <t>UGE:</t>
  </si>
  <si>
    <t>UPPM</t>
  </si>
  <si>
    <t>Organização Social: Associação Pinacoteca Arte e Cultura - APAC</t>
  </si>
  <si>
    <t>Objeto Contratual:</t>
  </si>
  <si>
    <t>Pinacoteca e anexos, e MRSP</t>
  </si>
  <si>
    <t>Contrato de Gestão nº:</t>
  </si>
  <si>
    <t>001/2018</t>
  </si>
  <si>
    <t>1. RELATÓRIO GERENCIAL DE ORÇAMENTO PREVISTO x REALIZADO</t>
  </si>
  <si>
    <t>I - REPASSES PÚBLICOS</t>
  </si>
  <si>
    <t>RECURSOS PÚBLICOS VINCULADOS AO CONTRATO DE GESTÃO</t>
  </si>
  <si>
    <t>CG</t>
  </si>
  <si>
    <t>1º Quad</t>
  </si>
  <si>
    <t>2º Quad</t>
  </si>
  <si>
    <t>3º Quad</t>
  </si>
  <si>
    <t>Realizado</t>
  </si>
  <si>
    <t xml:space="preserve">Real x Orçado </t>
  </si>
  <si>
    <t>Recursos Líquidos para o Contato de Gestão</t>
  </si>
  <si>
    <t>1.1</t>
  </si>
  <si>
    <t>Repasse do Contrato de Gestão</t>
  </si>
  <si>
    <t>1.2</t>
  </si>
  <si>
    <t>Movimentação de Recursos Reservados</t>
  </si>
  <si>
    <t>1.2.1</t>
  </si>
  <si>
    <t xml:space="preserve">Constituição Recursos de Reserva </t>
  </si>
  <si>
    <t>1.2.2</t>
  </si>
  <si>
    <t xml:space="preserve">Reversão Recursos de Reserva </t>
  </si>
  <si>
    <t>1.2.3</t>
  </si>
  <si>
    <t>Constituição Recursos de Contingência</t>
  </si>
  <si>
    <t>1.2.4</t>
  </si>
  <si>
    <t>Reversão de Recursos de Contingência</t>
  </si>
  <si>
    <t>1.2.5</t>
  </si>
  <si>
    <t>Constituição de outras reservas  (especificar)</t>
  </si>
  <si>
    <t>1.2.6</t>
  </si>
  <si>
    <t>Reversão de outras reservas (especificar)</t>
  </si>
  <si>
    <t>1.3</t>
  </si>
  <si>
    <t>Outras Receitas</t>
  </si>
  <si>
    <t>1.3.1</t>
  </si>
  <si>
    <t>Saldos anteriores para a utilização no exercício</t>
  </si>
  <si>
    <t>Recursos de Investimento do Contrato de Gestão</t>
  </si>
  <si>
    <t>2.1</t>
  </si>
  <si>
    <t>Investimento do CG</t>
  </si>
  <si>
    <t>2.2.</t>
  </si>
  <si>
    <t>Saldo de investimento do CG do exercicio anterior</t>
  </si>
  <si>
    <t>Recursos de Captação não Incentivada/Incentivada</t>
  </si>
  <si>
    <t>3.1</t>
  </si>
  <si>
    <t>Recurso de Captação Voltado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</si>
  <si>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</si>
  <si>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</si>
  <si>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</si>
  <si>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</si>
  <si>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</si>
  <si>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 xml:space="preserve">Trabalho Voluntário </t>
  </si>
  <si>
    <t>3.1.4</t>
  </si>
  <si>
    <t>Parcerias</t>
  </si>
  <si>
    <t>3.1.5</t>
  </si>
  <si>
    <t>Saldo de exercicio anterior - captação recursos incentivados</t>
  </si>
  <si>
    <t>3.2</t>
  </si>
  <si>
    <t>Recursos de Captação voltados a Investimentos</t>
  </si>
  <si>
    <t>3.3</t>
  </si>
  <si>
    <t>Saldo de captação de exercício anterior - captação</t>
  </si>
  <si>
    <t>II - DEMONSTRAÇÃO DE RESULTADO</t>
  </si>
  <si>
    <t>RECEITAS APROPRIADAS VINCULADAS AO CONTRATO DE GESTÃO</t>
  </si>
  <si>
    <t>Orçamento
Anual</t>
  </si>
  <si>
    <t>4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</si>
  <si>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</si>
  <si>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</si>
  <si>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</si>
  <si>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</si>
  <si>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</si>
  <si>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</si>
  <si>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</si>
  <si>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</si>
  <si>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Trabalho Voluntário e Gratuidades</t>
  </si>
  <si>
    <t>4.2.4</t>
  </si>
  <si>
    <t>4.3</t>
  </si>
  <si>
    <t>Total das Receitas Financeiras</t>
  </si>
  <si>
    <t>5</t>
  </si>
  <si>
    <t>Total de Receitas para realização de metas condicionadas</t>
  </si>
  <si>
    <t>5.1</t>
  </si>
  <si>
    <t>Receitas para realização de metas condicionadas</t>
  </si>
  <si>
    <t>DESPESAS DO CONTRATO DE GESTÃO</t>
  </si>
  <si>
    <t>6.</t>
  </si>
  <si>
    <t>Total de Despesas</t>
  </si>
  <si>
    <t>6.1</t>
  </si>
  <si>
    <t>Subtotal Despesas</t>
  </si>
  <si>
    <t>6.1.1</t>
  </si>
  <si>
    <t>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</si>
  <si>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</si>
  <si>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</si>
  <si>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</si>
  <si>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</si>
  <si>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</si>
  <si>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</si>
  <si>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</si>
  <si>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</si>
  <si>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</si>
  <si>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</si>
  <si>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</si>
  <si>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</si>
  <si>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</si>
  <si>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</si>
  <si>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</si>
  <si>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</si>
  <si>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</si>
  <si>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</si>
  <si>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</si>
  <si>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</si>
  <si>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</si>
  <si>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</si>
  <si>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</si>
  <si>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</si>
  <si>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</si>
  <si>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</si>
  <si>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</si>
  <si>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</si>
  <si>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</si>
  <si>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</si>
  <si>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</si>
  <si>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</si>
  <si>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</si>
  <si>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</si>
  <si>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</si>
  <si>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(linha de ética)</t>
  </si>
  <si>
    <t>6.1.3</t>
  </si>
  <si>
    <t>Custos Administrativos e Institucionais</t>
  </si>
  <si>
    <t>6.1.3.1</t>
  </si>
  <si>
    <t>Locação de bens imóveis</t>
  </si>
  <si>
    <t>6.1.3.2</t>
  </si>
  <si>
    <t>Utilidades públicas</t>
  </si>
  <si>
    <t>6.1.3.2.1</t>
  </si>
  <si>
    <t>Agua</t>
  </si>
  <si>
    <t>6.1.3.2.2</t>
  </si>
  <si>
    <t>Energia eletrica</t>
  </si>
  <si>
    <t>6.1.3.2.3</t>
  </si>
  <si>
    <t>Gas</t>
  </si>
  <si>
    <t>6.1.3.2.4</t>
  </si>
  <si>
    <t>Internet</t>
  </si>
  <si>
    <t>6.1.3.2.5</t>
  </si>
  <si>
    <t>Telefonia</t>
  </si>
  <si>
    <t>6.1.3.2.6</t>
  </si>
  <si>
    <t>Outros (descrever)</t>
  </si>
  <si>
    <t>6.1.3.3</t>
  </si>
  <si>
    <t>Uniformes e EPIs</t>
  </si>
  <si>
    <t>6.1.3.4</t>
  </si>
  <si>
    <t>Viagens, transportes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</si>
  <si>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</si>
  <si>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</si>
  <si>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</si>
  <si>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</si>
  <si>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</si>
  <si>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</si>
  <si>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</si>
  <si>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</si>
  <si>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</si>
  <si>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Prevenção Covid-19</t>
  </si>
  <si>
    <t>6.1.3.10</t>
  </si>
  <si>
    <t>Outras Despesas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</si>
  <si>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</si>
  <si>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</si>
  <si>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</si>
  <si>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</si>
  <si>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</si>
  <si>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</si>
  <si>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</si>
  <si>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</si>
  <si>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</si>
  <si>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</si>
  <si>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</si>
  <si>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Alvará de funcionamento de local de reunião</t>
  </si>
  <si>
    <t>6.1.4.6</t>
  </si>
  <si>
    <t>Outras Despesas (melhorias estruturais, projetos civis e arquitetonicos)</t>
  </si>
  <si>
    <t>6.1.5</t>
  </si>
  <si>
    <t>Programas de Trabalho da Área Fim</t>
  </si>
  <si>
    <t>6.1.5.1</t>
  </si>
  <si>
    <t>Programa de Acervo</t>
  </si>
  <si>
    <t>6.1.5.1.1</t>
  </si>
  <si>
    <t>Aquisição de acervo museológico / bibliográfico</t>
  </si>
  <si>
    <t>6.1.5.1.2</t>
  </si>
  <si>
    <t>Reserva Tecnica</t>
  </si>
  <si>
    <t>6.1.5.1.3</t>
  </si>
  <si>
    <t>Transporte de acervo</t>
  </si>
  <si>
    <t>6.1.5.1.4</t>
  </si>
  <si>
    <t>Conservação preventiva</t>
  </si>
  <si>
    <t>6.1.5.1.5</t>
  </si>
  <si>
    <t>Restauro</t>
  </si>
  <si>
    <t>6.1.5.1.6</t>
  </si>
  <si>
    <t>Higienização</t>
  </si>
  <si>
    <t>6.1.5.1.7</t>
  </si>
  <si>
    <t>Projeto de documentação</t>
  </si>
  <si>
    <t>6.1.5.1.8</t>
  </si>
  <si>
    <t>Centro de Referência/Pesquisa/Projeto de história oral</t>
  </si>
  <si>
    <t>6.1.5.1.9</t>
  </si>
  <si>
    <t>Mobiliário e equipamentos para áreas técnicas</t>
  </si>
  <si>
    <t>6.1.5.1.10</t>
  </si>
  <si>
    <t>Banco de dados</t>
  </si>
  <si>
    <t>6.1.5.1.11</t>
  </si>
  <si>
    <t>Direitos autorais</t>
  </si>
  <si>
    <t>6.1.5.1.12</t>
  </si>
  <si>
    <t>Conservação, Higienização e Restauro</t>
  </si>
  <si>
    <t>6.1.5.2</t>
  </si>
  <si>
    <t>Programa de Exposições e Programação Cultural</t>
  </si>
  <si>
    <t>6.1.5.2.1</t>
  </si>
  <si>
    <t>Manutenção da exposição de longa duração</t>
  </si>
  <si>
    <t>6.1.5.2.2</t>
  </si>
  <si>
    <t>Nova exposição de longa duração</t>
  </si>
  <si>
    <t>6.1.5.2.3</t>
  </si>
  <si>
    <t>Exposições temporárias</t>
  </si>
  <si>
    <t>6.1.5.2.4</t>
  </si>
  <si>
    <t>Exposições itinerantes</t>
  </si>
  <si>
    <t>6.1.5.2.5</t>
  </si>
  <si>
    <t>Exposições virtuais</t>
  </si>
  <si>
    <t>6.1.5.2.6</t>
  </si>
  <si>
    <t>Programação cultural</t>
  </si>
  <si>
    <t>6.1.5.2.7</t>
  </si>
  <si>
    <t>(Evento específico do museu que tenha grande repercussão, deverá ser listado individualmente. Ex.: Prêmio Design, Festa do Imigrante, Semana de Portinari etc</t>
  </si>
  <si>
    <t>6.1.5.2.8</t>
  </si>
  <si>
    <t>Cursos e oficinas</t>
  </si>
  <si>
    <t>6.1.5.3</t>
  </si>
  <si>
    <t>Programa Educativo</t>
  </si>
  <si>
    <t>6.1.5.3.1</t>
  </si>
  <si>
    <t>Programas/Projetos educativos</t>
  </si>
  <si>
    <t>6.1.5.3.2</t>
  </si>
  <si>
    <t>Ações extramuros</t>
  </si>
  <si>
    <t>6.1.5.3.3</t>
  </si>
  <si>
    <t>Ações de formação para público educativo</t>
  </si>
  <si>
    <t>6.1.5.3.4</t>
  </si>
  <si>
    <t>Materiais e recursos educativos</t>
  </si>
  <si>
    <t>6.1.5.3.5</t>
  </si>
  <si>
    <t>Aquisição de equipamentos e materiais</t>
  </si>
  <si>
    <t>6.1.5.3.6</t>
  </si>
  <si>
    <t>Conteúdo digital e engajamento virtual</t>
  </si>
  <si>
    <t>6.1.5.4</t>
  </si>
  <si>
    <t>Programa  de Ações de Apoio ao SISEM-SP</t>
  </si>
  <si>
    <t>6.1.5.4.1</t>
  </si>
  <si>
    <t>Ações de formação (oficinas, palestras, estágios etc.)</t>
  </si>
  <si>
    <t>6.1.5.4.2</t>
  </si>
  <si>
    <t>Ações de comunicação (publicações temáticas, exposições em museus fora da capital etc.)</t>
  </si>
  <si>
    <t>6.1.5.4.3</t>
  </si>
  <si>
    <t>Ações de articulação (redes temáticas de museus)</t>
  </si>
  <si>
    <t>6.1.5.4.4</t>
  </si>
  <si>
    <t>Ações de fomento (chamadas públicas para exposições com curadoria compartilhada interinstitucional)</t>
  </si>
  <si>
    <t>6.1.5.5</t>
  </si>
  <si>
    <t>Programa de Gestão Museológica</t>
  </si>
  <si>
    <t>6.1.5.5.1</t>
  </si>
  <si>
    <t>Plano Museológico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</si>
  <si>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</si>
  <si>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</si>
  <si>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</si>
  <si>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</si>
  <si>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</si>
  <si>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</si>
  <si>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</si>
  <si>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</si>
  <si>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</si>
  <si>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</si>
  <si>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</si>
  <si>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</si>
  <si>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6.1.5.6</t>
  </si>
  <si>
    <t>6.1.5.7</t>
  </si>
  <si>
    <t>6.1.6</t>
  </si>
  <si>
    <t>Programa de Comunicação e Imprensa</t>
  </si>
  <si>
    <t>6.1.6.1</t>
  </si>
  <si>
    <t>Plano de Comunicação e Site</t>
  </si>
  <si>
    <t>6.1.6.2</t>
  </si>
  <si>
    <t>Projetos gráficos e materiais de comunicação</t>
  </si>
  <si>
    <t>6.1.6.3</t>
  </si>
  <si>
    <t>Publicações</t>
  </si>
  <si>
    <t>6.1.6.4</t>
  </si>
  <si>
    <t>Assessoria de imprensa e custos de publicidade</t>
  </si>
  <si>
    <t>6.1.6.5</t>
  </si>
  <si>
    <t>Outros (Comunicação visual edifícios, placas etc)</t>
  </si>
  <si>
    <t>6.2</t>
  </si>
  <si>
    <t>Depreciação/Amortização/Exaustão/Baixa de Imobilizado/Doação/
Gratuidade/Provisões</t>
  </si>
  <si>
    <t>6.2.1</t>
  </si>
  <si>
    <t>Depreciação</t>
  </si>
  <si>
    <t>6.2.2</t>
  </si>
  <si>
    <t>Amortização</t>
  </si>
  <si>
    <t>6.2.3</t>
  </si>
  <si>
    <t>Baixa de Ativo Imobilizado</t>
  </si>
  <si>
    <t>6.2.4</t>
  </si>
  <si>
    <t>Outros (Doações e gratificações)</t>
  </si>
  <si>
    <t xml:space="preserve">SUPERÁVIT OU DÉFICIT DO EXERCÍCIO </t>
  </si>
  <si>
    <t>III - INVESTIMENTOS/IMOBILIZADO</t>
  </si>
  <si>
    <t>INVESTIMENTOS COM RECURSOS VINCULADOS AO CONTRATOS DE GESTÃO</t>
  </si>
  <si>
    <t>8.1</t>
  </si>
  <si>
    <t>Equipamentos de informática</t>
  </si>
  <si>
    <t>8.2</t>
  </si>
  <si>
    <t>Moveis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</si>
  <si>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</si>
  <si>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</si>
  <si>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</si>
  <si>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</si>
  <si>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</si>
  <si>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</si>
  <si>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</si>
  <si>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Estoque</t>
  </si>
  <si>
    <t>8.7</t>
  </si>
  <si>
    <t>Outros investimentos/imobilizado (Pinacoteca Contemporânea)</t>
  </si>
  <si>
    <t>RECURSOS PÚBLICOS ESPECÍFICOS PARA INVESTIMENTO NO CONTRATO   DE GESTÃO</t>
  </si>
  <si>
    <t>9.1</t>
  </si>
  <si>
    <t>9.2</t>
  </si>
  <si>
    <t>9.3</t>
  </si>
  <si>
    <t>9.4</t>
  </si>
  <si>
    <t>9.5</t>
  </si>
  <si>
    <t>9.6</t>
  </si>
  <si>
    <t>Aquisição de acervo</t>
  </si>
  <si>
    <t>9.7</t>
  </si>
  <si>
    <t>INVESTIMENTOS COM RECURSOS INCENTIVADOS</t>
  </si>
  <si>
    <t>INVESTIMENTOS ATRAVÉS DE RECURSOS INCENTIVADOS</t>
  </si>
  <si>
    <t>10.1</t>
  </si>
  <si>
    <t>10.2</t>
  </si>
  <si>
    <t>10.3</t>
  </si>
  <si>
    <t>10.4</t>
  </si>
  <si>
    <t>10.5</t>
  </si>
  <si>
    <t>10.6</t>
  </si>
  <si>
    <t>10.7</t>
  </si>
  <si>
    <t>Outros investimentos/imobilizado (especificar) Foto</t>
  </si>
  <si>
    <t>IV - PROJETOS A EXECUTAR E SALDOS DE RECURSOS VINCULADOS AO CONTRATO DE GESTÃO</t>
  </si>
  <si>
    <t>SALDO PROJETOS A EXECUTAR</t>
  </si>
  <si>
    <t>11.1</t>
  </si>
  <si>
    <t>Saldo anterior Projetos a Executar (contábil)</t>
  </si>
  <si>
    <t>11.2</t>
  </si>
  <si>
    <t>Repasse</t>
  </si>
  <si>
    <t>11.3</t>
  </si>
  <si>
    <t>Reserva</t>
  </si>
  <si>
    <t>11.4</t>
  </si>
  <si>
    <t>Contingência</t>
  </si>
  <si>
    <t>11.5</t>
  </si>
  <si>
    <t>Outros (imobilizado)</t>
  </si>
  <si>
    <t>12</t>
  </si>
  <si>
    <t xml:space="preserve">Recursos incentivados - saldo a ser executado 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</si>
  <si>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</si>
  <si>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</si>
  <si>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</si>
  <si>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</si>
  <si>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</si>
  <si>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</si>
  <si>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OUTRAS RESERVAS: SALDOS</t>
  </si>
  <si>
    <t>13.1</t>
  </si>
  <si>
    <t>Conta de Repasse do Contrato de Gestão</t>
  </si>
  <si>
    <t>13.2</t>
  </si>
  <si>
    <t>Conta de Captação Operacional</t>
  </si>
  <si>
    <t>13.3</t>
  </si>
  <si>
    <t>Conta de Projetos Incentivados</t>
  </si>
  <si>
    <t>13.4</t>
  </si>
  <si>
    <t>Conta de Recurso de Reserva</t>
  </si>
  <si>
    <t>13.5</t>
  </si>
  <si>
    <t>Conta de Recurso de Contingência</t>
  </si>
  <si>
    <t>13.6</t>
  </si>
  <si>
    <t>Demais Saldos (especificar) Caixa</t>
  </si>
  <si>
    <t>Notas explicativas:</t>
  </si>
  <si>
    <t>2.2 - Recursos de Investimento do Contrato de Gestão: Receita financeira dos recursos para construção da Pinacoteca Contemporânea;</t>
  </si>
  <si>
    <t>3.1.2 - Captação de Recursos Incentivados: Valor captado é referente a total para o ano de 2023, e o orçamento considerou apenas o primeiro semestre de 2023;</t>
  </si>
  <si>
    <t>3.1.4 - Parcerias: Parceria firmada com instituição de ensino internacional para desenvolvimento de pesquisa sobre a arte dos povos originários;</t>
  </si>
  <si>
    <t>3.3 - Saldo de captação de exercício anterior - captação: Recebimeno da ultima parcela da captação do recurso para construção da Pinacoteca Contemporânea;</t>
  </si>
  <si>
    <t>4.2.1 - Captação de Recursos Operacionais: O valor desmonstrado é menor do que o recurso financeiro pois é liquido dos impostos e custo de mercadoria vendida.</t>
  </si>
  <si>
    <t>4.2.2 - Captação de Recursos Incentivados: As exposições da Marta Minujim e Mulheres em Luta foram postergado por 1 mês;</t>
  </si>
  <si>
    <t>4.3 - Total das Receitas Financeiras: Manuteção da SELIC acima do indice utilizado como expectativa, apropriação da receita financeira do Fundo de Reserva que foi revertido para execução 
do PT do primeiro semestre de 2023;</t>
  </si>
  <si>
    <t>6.1.1.3 - Estagiários: A execução foi menor por conta da rotatividade das vagas. A vaga de estárgio da Area meio foi preenchida no começo de agosto;</t>
  </si>
  <si>
    <t>6.1.1.4.2 - Aprendizes Area fim: o valor não foi totalmente realizado por conta da rotatividade de jovens nas vagas;</t>
  </si>
  <si>
    <t>6.1.2.4 - Informatica: O valor foi executado a maior por conta da cobrança em dolar do armazenamento em nuvem contratado pela APAC para gerenciamento de seus dados;</t>
  </si>
  <si>
    <t>6.1.2.5 - Administrativa / RH: Despesas relacionadas com a inauguração do edifício da Pinacoteca Contemporânea alem da contratação de consultoria para aprimorar e desenvolver novos 
metodos de trabalho em equipe e programa cultura do cuidado para os funcionários da APAC;</t>
  </si>
  <si>
    <t>6.1.2.6 - Contabil: Após a entrega do prédio da Pinacoeca Contemporânea, a APAC decidiu pela contratação de empresa para fazer inventário de bens móveis para atualização das listas;</t>
  </si>
  <si>
    <t>6.1.2.7 - Auditoria: Contratação do serviço acontenceu em julho de 2023. Assim a execução ser dará no proximo CG;</t>
  </si>
  <si>
    <t>6.1.3.2.4 - Internet: Contratação de um pacote adicional contingência e, para o novo prédio da Pinacoteca contemporânea;</t>
  </si>
  <si>
    <t>6.1.3.2.5 - Telefonia: o serviço de telefonia da Pinacoteca contemporânea ainda esta em fase de implantação;</t>
  </si>
  <si>
    <t>6.1.3.4 - Viagens e estadia: Não houve a necessidade de execução do orçamento previsto para essa rubrica;</t>
  </si>
  <si>
    <t>6.1.3.6 - Despesas tributárias e financeiras: Pagamento de despesas tributarias da Pinacoteca Contemporânea, pagamento de taxas mensais para implatação de novos meios de pagamento nas lojas, e maior quantidade de emissão de ingressos;</t>
  </si>
  <si>
    <t>6.1.3.7 - Despesas Diversas: Diminuição na utilização de envio pelos correios;</t>
  </si>
  <si>
    <t>6.1.3.8 - Treinamento de Funcionários: Após diagnostico do plano museologico e avaliação da equipe do RH, a APAC optou por oferecer de forma pontual um treinamento voltado para 
desenvolvimento de lideranças;</t>
  </si>
  <si>
    <t>6.1.4.4 - Seguros (predial, incêndio, etc.): O seguro foi contratado em junho, porem a apropriação dele é feita em 1/12, por isso os valores continuaram sendo contabilizados até junho de 2024.</t>
  </si>
  <si>
    <t>6.1.4.5 - Alvará de funcionamento de local de reunião: O processo permanece em analise na PMSP e a empresa contatada esta fazendo o acompanhamento do andamento do processo. Do valor total do serviço, pagameos 40% e restante será pago após emissão do Alvará;</t>
  </si>
  <si>
    <t>6.1.5.1.1 - Aquisição de acervo museológico / bibliográfico: Maior adesão ao programa de patronos possibilitou um valor de aquisição maior do que o projetado no orçamento;</t>
  </si>
  <si>
    <t>6.1.5.1.3 - Transporte de acervo: Parte do acerco planejado para ir para a Pinaconteca Contemporânea será realizado no segundo semestre;</t>
  </si>
  <si>
    <t>6.1.5.1.7 - Projeto de documentação: Parceria firmada com instituição de ensino internacional para desenvolvimento de pesquisa sobre a arte dos povos originários;</t>
  </si>
  <si>
    <t>6.1.5.1.12 - Conservação, Higienização e Restauro: Custo referente a preparação de obras para a exposição chã da praça da Pinacoteca Contemporânea;</t>
  </si>
  <si>
    <t>6.1.5.2.1 - Manutenção da exposição de longa duração: As ações ficaram para o segundo semestre;</t>
  </si>
  <si>
    <t>6.1.5.2.3 - Exposições temporárias: Parte das exposições serão executadas no segundo semestre;</t>
  </si>
  <si>
    <t>6.1.5.3.1 - Programas/Projetos educativos: O ministerio da cultura demorou para liberar a execução do projeto, que inicio em março e após 2 meses o orçamento entrou em revisão, 
fazendo com que  recurso das ações pactuadas fossem executadas em um percentual menor no primeiro semestre.</t>
  </si>
  <si>
    <t>6.1.5.5.3 - Pesquisa de público: Contratação de ferramenta concluida no primeiro quadrimestre;</t>
  </si>
  <si>
    <t>6.1.6.1 - Plano de Comunicação e Site: Ações de divulgação na midia referente a inauguração do edificio da Pinacoteca Contemporânea;</t>
  </si>
  <si>
    <t>6.1.6.3/6.1.6.4/6.1.6.5: a maior parte das ações foram realizadas com parcerias e equipe interna, e as demais ações serão realizadas no segundo semestre de 2023;</t>
  </si>
  <si>
    <t>São Paulo, 20 de setembro de 2023.</t>
  </si>
  <si>
    <t>_______________________________</t>
  </si>
  <si>
    <t>________________________</t>
  </si>
  <si>
    <t>Marcelo Costa Dantas</t>
  </si>
  <si>
    <t>Renata Ap Silva de Melo</t>
  </si>
  <si>
    <t>Diretor Administrativo Financeiro</t>
  </si>
  <si>
    <t>Coordenadora Financeiro</t>
  </si>
  <si>
    <t>Pinacoteca e anexos e MRSP</t>
  </si>
  <si>
    <t>2.2</t>
  </si>
  <si>
    <t>-</t>
  </si>
  <si>
    <t>Viagens e Estadias</t>
  </si>
  <si>
    <t>Outras Despesas (Despesas com captação e loja)</t>
  </si>
  <si>
    <t>Benfeitorias (sem desembolso financeiro)</t>
  </si>
  <si>
    <t>Aquisição de acervo/Instalações</t>
  </si>
  <si>
    <t>Outros investimentos/imobilizado (especificar)</t>
  </si>
  <si>
    <t>Demais Saldos (especificar)</t>
  </si>
  <si>
    <t>6.1.3.5 - Material de consumo, escritório e limpeza: Após abertura da Pinacoteca Contemporanea, houve um aumentou siginificativo de publico recebido nos outro dois edificios (Luz e Estação);</t>
  </si>
  <si>
    <t>6.1.3.10 - Outras Despesas (Despesas com captação e loja): Despesas referente ao pagamento de captação para Lei Rouanet;</t>
  </si>
  <si>
    <t>6.1.5.2.3 - Exposições temporárias: Despesas com a montagem das exposição da Pinacoteca Contemporânea, alem de despesas iniciais da exposição Chico da Silva;</t>
  </si>
  <si>
    <t>6.1.6.3/6.1.6.4/6.1.6.5: a maior parte das ações foram realizadas com parcerias e equipe interna, e parte das ações será realizada no segundo semestre de 2023;</t>
  </si>
  <si>
    <t>Outras Despesas (Despesas com captação)</t>
  </si>
  <si>
    <t>Outros investimentos/imobilizado (Estoque)</t>
  </si>
  <si>
    <t>Os quadros I - REPASSES PÚBLICOS e IV - PROJETOS A EXECUTAR E SALDOS DE RECURSOS VINCULADOS AO CONTRATO DE GESTÃO são preenchidos no Previsto x Real do Contrato de Gestão</t>
  </si>
  <si>
    <t>6.1.5.1.7 - Projeto de documentação: O MRSP tem dado continuidade as pesquisas para o acervo do repositorio. Para tanto, foi necessária a contratação de outros pesquisadores para colaborar com o projeto, porem a contratação ficará para o segundo semestre.</t>
  </si>
  <si>
    <t>6.1.2.5 - Administrativo/RH - serviço de planejamento estrategico</t>
  </si>
  <si>
    <t>6.1.5.2.1/6.1.5.2.2 - Exposição de longa e temporárias: O valor previsto para manutenção de longa foi utilizado para exposição temporaria Odiolandia;</t>
  </si>
  <si>
    <t>6.1.5.3.1 - Programas educativo: A maior parte da rubrica é referente a transporte de grupos para atendimento no MRSP. E a procura por agendamento para grupos especiais, começou a ser mais expressiva no segundo semestre. Apesar da execução não ter atingido o valor previsto, não houve prejuizo para a realização das ações educativas.</t>
  </si>
  <si>
    <t>6.1.6.4 - Assessoria de imprensa e custos de publicidade: Foi necessária a contratação de assessoria de imprensa para trabalhar o encerramento da exposição Lugares de Memórias;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</si>
</sst>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_ ;[Red]\-#,##0.0\ "/>
    <numFmt numFmtId="167" formatCode="#,##0.00_ ;[Red]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name val="Courier New"/>
      <family val="3"/>
    </font>
    <font>
      <sz val="8"/>
      <name val="Verdana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rgb="FFFF0000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singleAccounting"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86">
    <xf numFmtId="0" fontId="0" fillId="0" borderId="0" xfId="0"/>
    <xf numFmtId="0" fontId="3" fillId="2" borderId="0" xfId="3" applyFont="1" applyFill="1"/>
    <xf numFmtId="43" fontId="3" fillId="0" borderId="0" xfId="1" applyFont="1" applyFill="1"/>
    <xf numFmtId="43" fontId="3" fillId="0" borderId="0" xfId="1" applyFont="1" applyFill="1" applyAlignment="1"/>
    <xf numFmtId="164" fontId="3" fillId="0" borderId="0" xfId="1" applyNumberFormat="1" applyFont="1" applyFill="1" applyAlignment="1">
      <alignment horizontal="center"/>
    </xf>
    <xf numFmtId="0" fontId="4" fillId="2" borderId="0" xfId="3" applyFont="1" applyFill="1"/>
    <xf numFmtId="43" fontId="3" fillId="0" borderId="0" xfId="1" applyFont="1" applyFill="1" applyBorder="1"/>
    <xf numFmtId="0" fontId="5" fillId="2" borderId="0" xfId="3" applyFont="1" applyFill="1"/>
    <xf numFmtId="1" fontId="5" fillId="0" borderId="1" xfId="1" applyNumberFormat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6" fillId="0" borderId="0" xfId="1" applyFont="1" applyBorder="1" applyAlignment="1"/>
    <xf numFmtId="43" fontId="5" fillId="0" borderId="1" xfId="1" applyFont="1" applyFill="1" applyBorder="1" applyAlignment="1">
      <alignment horizontal="left" indent="2"/>
    </xf>
    <xf numFmtId="0" fontId="6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left" indent="2"/>
    </xf>
    <xf numFmtId="0" fontId="6" fillId="0" borderId="4" xfId="0" applyFont="1" applyBorder="1"/>
    <xf numFmtId="0" fontId="3" fillId="2" borderId="5" xfId="3" applyFont="1" applyFill="1" applyBorder="1"/>
    <xf numFmtId="0" fontId="3" fillId="2" borderId="4" xfId="3" applyFont="1" applyFill="1" applyBorder="1"/>
    <xf numFmtId="43" fontId="3" fillId="0" borderId="5" xfId="1" applyFont="1" applyFill="1" applyBorder="1"/>
    <xf numFmtId="43" fontId="5" fillId="0" borderId="4" xfId="1" applyFont="1" applyFill="1" applyBorder="1" applyAlignment="1">
      <alignment horizontal="left" indent="2"/>
    </xf>
    <xf numFmtId="43" fontId="6" fillId="0" borderId="6" xfId="1" applyFont="1" applyBorder="1" applyAlignment="1"/>
    <xf numFmtId="0" fontId="6" fillId="0" borderId="5" xfId="0" applyFont="1" applyBorder="1"/>
    <xf numFmtId="43" fontId="5" fillId="0" borderId="1" xfId="1" quotePrefix="1" applyFont="1" applyFill="1" applyBorder="1" applyAlignment="1">
      <alignment horizontal="center"/>
    </xf>
    <xf numFmtId="43" fontId="5" fillId="0" borderId="0" xfId="1" quotePrefix="1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8" fillId="2" borderId="0" xfId="3" applyFont="1" applyFill="1"/>
    <xf numFmtId="0" fontId="7" fillId="2" borderId="0" xfId="0" applyFont="1" applyFill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0" fontId="9" fillId="2" borderId="0" xfId="3" applyFont="1" applyFill="1"/>
    <xf numFmtId="43" fontId="5" fillId="0" borderId="0" xfId="1" applyFont="1" applyFill="1"/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43" fontId="6" fillId="0" borderId="11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right" vertical="center"/>
    </xf>
    <xf numFmtId="165" fontId="5" fillId="0" borderId="14" xfId="2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9" fillId="0" borderId="6" xfId="3" applyFont="1" applyBorder="1" applyAlignment="1">
      <alignment horizontal="left" vertical="center" indent="2"/>
    </xf>
    <xf numFmtId="0" fontId="9" fillId="0" borderId="6" xfId="3" applyFont="1" applyBorder="1" applyAlignment="1">
      <alignment horizontal="left" vertical="center"/>
    </xf>
    <xf numFmtId="43" fontId="10" fillId="0" borderId="7" xfId="1" applyFont="1" applyFill="1" applyBorder="1" applyAlignment="1">
      <alignment horizontal="right" vertical="center"/>
    </xf>
    <xf numFmtId="43" fontId="10" fillId="0" borderId="6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right" vertical="center"/>
    </xf>
    <xf numFmtId="43" fontId="5" fillId="0" borderId="7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0" fontId="3" fillId="0" borderId="4" xfId="3" applyFont="1" applyBorder="1" applyAlignment="1">
      <alignment vertical="center" wrapText="1"/>
    </xf>
    <xf numFmtId="0" fontId="3" fillId="0" borderId="6" xfId="3" applyFont="1" applyBorder="1" applyAlignment="1">
      <alignment horizontal="left" vertical="center" wrapText="1" indent="1"/>
    </xf>
    <xf numFmtId="43" fontId="3" fillId="0" borderId="7" xfId="1" applyFont="1" applyFill="1" applyBorder="1" applyAlignment="1">
      <alignment vertical="center"/>
    </xf>
    <xf numFmtId="43" fontId="10" fillId="0" borderId="6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1" fillId="0" borderId="13" xfId="1" applyFont="1" applyFill="1" applyBorder="1" applyAlignment="1">
      <alignment horizontal="right" vertical="center"/>
    </xf>
    <xf numFmtId="43" fontId="10" fillId="0" borderId="7" xfId="1" applyFont="1" applyFill="1" applyBorder="1" applyAlignment="1">
      <alignment vertical="center"/>
    </xf>
    <xf numFmtId="43" fontId="10" fillId="0" borderId="11" xfId="1" applyFont="1" applyFill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43" fontId="6" fillId="0" borderId="11" xfId="1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5" fillId="0" borderId="4" xfId="3" applyFont="1" applyBorder="1" applyAlignment="1">
      <alignment horizontal="left" vertical="center"/>
    </xf>
    <xf numFmtId="43" fontId="6" fillId="0" borderId="14" xfId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43" fontId="5" fillId="0" borderId="11" xfId="1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0" fontId="9" fillId="0" borderId="6" xfId="4" applyFont="1" applyBorder="1" applyAlignment="1">
      <alignment horizontal="left" vertical="center" indent="2"/>
    </xf>
    <xf numFmtId="0" fontId="9" fillId="0" borderId="6" xfId="4" applyFont="1" applyBorder="1" applyAlignment="1">
      <alignment horizontal="left" vertical="center"/>
    </xf>
    <xf numFmtId="43" fontId="10" fillId="0" borderId="14" xfId="1" applyFont="1" applyFill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0" fontId="5" fillId="0" borderId="6" xfId="4" applyFont="1" applyBorder="1" applyAlignment="1">
      <alignment horizontal="left" vertical="center"/>
    </xf>
    <xf numFmtId="0" fontId="3" fillId="0" borderId="6" xfId="4" applyFont="1" applyBorder="1" applyAlignment="1">
      <alignment horizontal="left" vertical="center" wrapText="1" indent="1"/>
    </xf>
    <xf numFmtId="0" fontId="5" fillId="0" borderId="1" xfId="4" applyFont="1" applyBorder="1" applyAlignment="1">
      <alignment horizontal="left" vertical="center"/>
    </xf>
    <xf numFmtId="0" fontId="3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43" fontId="6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166" fontId="5" fillId="0" borderId="0" xfId="3" applyNumberFormat="1" applyFont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/>
    </xf>
    <xf numFmtId="43" fontId="10" fillId="0" borderId="0" xfId="1" applyFont="1" applyFill="1"/>
    <xf numFmtId="43" fontId="3" fillId="0" borderId="0" xfId="1" applyFont="1" applyFill="1" applyAlignment="1">
      <alignment horizontal="center"/>
    </xf>
    <xf numFmtId="166" fontId="3" fillId="0" borderId="0" xfId="3" applyNumberFormat="1" applyFont="1" applyAlignment="1">
      <alignment horizontal="center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43" fontId="6" fillId="0" borderId="7" xfId="1" applyFont="1" applyFill="1" applyBorder="1" applyAlignment="1">
      <alignment horizontal="center" vertical="center" wrapText="1"/>
    </xf>
    <xf numFmtId="166" fontId="5" fillId="0" borderId="1" xfId="3" applyNumberFormat="1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6" fillId="0" borderId="7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0" fontId="9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1"/>
    </xf>
    <xf numFmtId="43" fontId="10" fillId="0" borderId="9" xfId="1" applyFont="1" applyFill="1" applyBorder="1" applyAlignment="1">
      <alignment vertical="center"/>
    </xf>
    <xf numFmtId="43" fontId="3" fillId="0" borderId="14" xfId="1" applyFont="1" applyFill="1" applyBorder="1" applyAlignment="1">
      <alignment horizontal="right" vertical="center"/>
    </xf>
    <xf numFmtId="43" fontId="5" fillId="0" borderId="14" xfId="1" applyFont="1" applyFill="1" applyBorder="1" applyAlignment="1">
      <alignment horizontal="right" vertical="center"/>
    </xf>
    <xf numFmtId="0" fontId="12" fillId="2" borderId="0" xfId="3" applyFont="1" applyFill="1" applyAlignment="1">
      <alignment vertical="center"/>
    </xf>
    <xf numFmtId="0" fontId="13" fillId="2" borderId="4" xfId="3" applyFont="1" applyFill="1" applyBorder="1" applyAlignment="1">
      <alignment vertical="center" wrapText="1"/>
    </xf>
    <xf numFmtId="49" fontId="5" fillId="0" borderId="1" xfId="3" applyNumberFormat="1" applyFont="1" applyBorder="1" applyAlignment="1">
      <alignment vertical="center"/>
    </xf>
    <xf numFmtId="43" fontId="5" fillId="0" borderId="8" xfId="1" applyFont="1" applyFill="1" applyBorder="1" applyAlignment="1">
      <alignment horizontal="right" vertical="center"/>
    </xf>
    <xf numFmtId="0" fontId="14" fillId="2" borderId="0" xfId="3" applyFont="1" applyFill="1" applyAlignment="1">
      <alignment vertical="center"/>
    </xf>
    <xf numFmtId="43" fontId="5" fillId="0" borderId="1" xfId="1" applyFont="1" applyFill="1" applyBorder="1" applyAlignment="1">
      <alignment horizontal="right" vertical="center"/>
    </xf>
    <xf numFmtId="0" fontId="3" fillId="2" borderId="0" xfId="3" applyFont="1" applyFill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3" borderId="15" xfId="3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2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16" xfId="1" applyFont="1" applyFill="1" applyBorder="1" applyAlignment="1">
      <alignment vertical="center"/>
    </xf>
    <xf numFmtId="0" fontId="3" fillId="2" borderId="1" xfId="3" applyFont="1" applyFill="1" applyBorder="1" applyAlignment="1">
      <alignment horizontal="left" vertical="center"/>
    </xf>
    <xf numFmtId="0" fontId="13" fillId="2" borderId="6" xfId="3" applyFont="1" applyFill="1" applyBorder="1" applyAlignment="1">
      <alignment horizontal="left" vertical="center" wrapText="1" indent="1"/>
    </xf>
    <xf numFmtId="43" fontId="5" fillId="0" borderId="8" xfId="1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2"/>
    </xf>
    <xf numFmtId="43" fontId="3" fillId="0" borderId="8" xfId="1" applyFont="1" applyFill="1" applyBorder="1" applyAlignment="1">
      <alignment vertical="center" wrapText="1"/>
    </xf>
    <xf numFmtId="0" fontId="3" fillId="0" borderId="1" xfId="3" applyFont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13" fillId="2" borderId="5" xfId="3" applyFont="1" applyFill="1" applyBorder="1" applyAlignment="1">
      <alignment horizontal="left" vertical="center" wrapText="1" indent="1"/>
    </xf>
    <xf numFmtId="43" fontId="5" fillId="0" borderId="6" xfId="1" applyFont="1" applyFill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vertical="center" wrapText="1"/>
    </xf>
    <xf numFmtId="0" fontId="13" fillId="0" borderId="6" xfId="3" applyFont="1" applyBorder="1" applyAlignment="1">
      <alignment horizontal="left" vertical="center" wrapText="1" indent="1"/>
    </xf>
    <xf numFmtId="0" fontId="4" fillId="0" borderId="4" xfId="3" applyFont="1" applyBorder="1" applyAlignment="1">
      <alignment vertical="center"/>
    </xf>
    <xf numFmtId="0" fontId="3" fillId="0" borderId="6" xfId="5" applyFont="1" applyFill="1" applyBorder="1" applyAlignment="1">
      <alignment horizontal="left" vertical="center" wrapText="1" indent="2"/>
    </xf>
    <xf numFmtId="0" fontId="4" fillId="2" borderId="4" xfId="3" applyFont="1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 wrapText="1" indent="2"/>
    </xf>
    <xf numFmtId="0" fontId="3" fillId="0" borderId="1" xfId="5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3" fillId="2" borderId="1" xfId="5" applyFont="1" applyFill="1" applyBorder="1" applyAlignment="1">
      <alignment horizontal="left" vertical="center"/>
    </xf>
    <xf numFmtId="0" fontId="3" fillId="2" borderId="4" xfId="5" applyFont="1" applyFill="1" applyBorder="1" applyAlignment="1">
      <alignment vertical="center" wrapText="1"/>
    </xf>
    <xf numFmtId="0" fontId="3" fillId="0" borderId="4" xfId="5" applyFont="1" applyFill="1" applyBorder="1" applyAlignment="1">
      <alignment vertical="center" wrapText="1"/>
    </xf>
    <xf numFmtId="0" fontId="13" fillId="2" borderId="1" xfId="5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right" vertical="center"/>
    </xf>
    <xf numFmtId="43" fontId="5" fillId="0" borderId="7" xfId="1" applyFont="1" applyFill="1" applyBorder="1" applyAlignment="1">
      <alignment horizontal="center" vertical="center"/>
    </xf>
    <xf numFmtId="0" fontId="3" fillId="0" borderId="6" xfId="5" applyFont="1" applyFill="1" applyBorder="1" applyAlignment="1">
      <alignment horizontal="left" vertical="center" wrapText="1" indent="1"/>
    </xf>
    <xf numFmtId="0" fontId="3" fillId="2" borderId="6" xfId="5" applyFont="1" applyFill="1" applyBorder="1" applyAlignment="1">
      <alignment horizontal="left" vertical="center" wrapText="1" indent="1"/>
    </xf>
    <xf numFmtId="0" fontId="3" fillId="2" borderId="6" xfId="3" applyFont="1" applyFill="1" applyBorder="1" applyAlignment="1">
      <alignment vertical="center" wrapText="1"/>
    </xf>
    <xf numFmtId="43" fontId="3" fillId="0" borderId="6" xfId="1" applyFont="1" applyFill="1" applyBorder="1" applyAlignment="1">
      <alignment vertical="center"/>
    </xf>
    <xf numFmtId="165" fontId="5" fillId="0" borderId="1" xfId="3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left" vertical="center" wrapText="1" indent="2"/>
    </xf>
    <xf numFmtId="0" fontId="9" fillId="0" borderId="5" xfId="3" applyFont="1" applyBorder="1" applyAlignment="1">
      <alignment horizontal="left" vertical="center" wrapText="1" indent="2"/>
    </xf>
    <xf numFmtId="43" fontId="6" fillId="0" borderId="6" xfId="1" applyFont="1" applyFill="1" applyBorder="1" applyAlignment="1">
      <alignment vertical="center"/>
    </xf>
    <xf numFmtId="166" fontId="5" fillId="0" borderId="14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/>
    </xf>
    <xf numFmtId="0" fontId="5" fillId="0" borderId="4" xfId="3" applyFont="1" applyBorder="1" applyAlignment="1">
      <alignment vertical="center" wrapText="1"/>
    </xf>
    <xf numFmtId="0" fontId="3" fillId="0" borderId="6" xfId="3" applyFont="1" applyBorder="1" applyAlignment="1">
      <alignment vertical="center" wrapText="1"/>
    </xf>
    <xf numFmtId="43" fontId="10" fillId="0" borderId="7" xfId="1" applyFont="1" applyFill="1" applyBorder="1"/>
    <xf numFmtId="0" fontId="3" fillId="2" borderId="17" xfId="3" applyFont="1" applyFill="1" applyBorder="1" applyAlignment="1">
      <alignment horizontal="left"/>
    </xf>
    <xf numFmtId="43" fontId="10" fillId="0" borderId="6" xfId="1" applyFont="1" applyFill="1" applyBorder="1"/>
    <xf numFmtId="43" fontId="5" fillId="0" borderId="6" xfId="1" applyFont="1" applyFill="1" applyBorder="1" applyAlignment="1"/>
    <xf numFmtId="43" fontId="3" fillId="0" borderId="6" xfId="1" applyFont="1" applyFill="1" applyBorder="1"/>
    <xf numFmtId="166" fontId="5" fillId="0" borderId="6" xfId="3" applyNumberFormat="1" applyFont="1" applyBorder="1" applyAlignment="1">
      <alignment horizontal="center" vertical="center"/>
    </xf>
    <xf numFmtId="0" fontId="5" fillId="2" borderId="15" xfId="3" applyFont="1" applyFill="1" applyBorder="1" applyAlignment="1">
      <alignment horizontal="left" vertical="center"/>
    </xf>
    <xf numFmtId="0" fontId="5" fillId="4" borderId="4" xfId="3" applyFont="1" applyFill="1" applyBorder="1" applyAlignment="1">
      <alignment horizontal="left" vertical="center" wrapText="1"/>
    </xf>
    <xf numFmtId="0" fontId="5" fillId="4" borderId="5" xfId="3" applyFont="1" applyFill="1" applyBorder="1" applyAlignment="1">
      <alignment horizontal="left" vertical="center" wrapText="1"/>
    </xf>
    <xf numFmtId="0" fontId="3" fillId="2" borderId="0" xfId="3" applyFont="1" applyFill="1" applyAlignment="1">
      <alignment horizontal="left"/>
    </xf>
    <xf numFmtId="0" fontId="3" fillId="2" borderId="17" xfId="3" applyFont="1" applyFill="1" applyBorder="1"/>
    <xf numFmtId="43" fontId="10" fillId="0" borderId="17" xfId="1" applyFont="1" applyFill="1" applyBorder="1"/>
    <xf numFmtId="43" fontId="3" fillId="0" borderId="17" xfId="1" applyFont="1" applyFill="1" applyBorder="1" applyAlignment="1"/>
    <xf numFmtId="164" fontId="3" fillId="0" borderId="17" xfId="1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4" fontId="3" fillId="0" borderId="0" xfId="1" applyNumberFormat="1" applyFont="1" applyFill="1" applyBorder="1" applyAlignment="1">
      <alignment vertical="center"/>
    </xf>
    <xf numFmtId="43" fontId="5" fillId="0" borderId="18" xfId="1" applyFont="1" applyFill="1" applyBorder="1" applyAlignment="1">
      <alignment horizontal="center" vertical="center"/>
    </xf>
    <xf numFmtId="43" fontId="10" fillId="0" borderId="4" xfId="1" applyFont="1" applyFill="1" applyBorder="1"/>
    <xf numFmtId="166" fontId="3" fillId="0" borderId="5" xfId="3" applyNumberFormat="1" applyFont="1" applyBorder="1" applyAlignment="1">
      <alignment horizontal="center"/>
    </xf>
    <xf numFmtId="0" fontId="5" fillId="3" borderId="1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43" fontId="6" fillId="0" borderId="7" xfId="1" applyFont="1" applyFill="1" applyBorder="1" applyAlignment="1"/>
    <xf numFmtId="43" fontId="5" fillId="0" borderId="5" xfId="1" applyFont="1" applyFill="1" applyBorder="1"/>
    <xf numFmtId="43" fontId="5" fillId="0" borderId="18" xfId="1" applyFont="1" applyFill="1" applyBorder="1"/>
    <xf numFmtId="165" fontId="5" fillId="0" borderId="1" xfId="2" applyNumberFormat="1" applyFont="1" applyFill="1" applyBorder="1" applyAlignment="1">
      <alignment horizontal="center"/>
    </xf>
    <xf numFmtId="0" fontId="3" fillId="2" borderId="1" xfId="3" applyFont="1" applyFill="1" applyBorder="1" applyAlignment="1">
      <alignment horizontal="left"/>
    </xf>
    <xf numFmtId="0" fontId="3" fillId="2" borderId="6" xfId="3" applyFont="1" applyFill="1" applyBorder="1"/>
    <xf numFmtId="43" fontId="3" fillId="0" borderId="18" xfId="1" applyFont="1" applyFill="1" applyBorder="1"/>
    <xf numFmtId="0" fontId="10" fillId="2" borderId="4" xfId="0" applyFont="1" applyFill="1" applyBorder="1"/>
    <xf numFmtId="0" fontId="10" fillId="2" borderId="6" xfId="0" applyFont="1" applyFill="1" applyBorder="1"/>
    <xf numFmtId="43" fontId="3" fillId="0" borderId="5" xfId="1" applyFont="1" applyFill="1" applyBorder="1" applyAlignment="1"/>
    <xf numFmtId="166" fontId="5" fillId="0" borderId="1" xfId="2" applyNumberFormat="1" applyFont="1" applyFill="1" applyBorder="1" applyAlignment="1">
      <alignment horizontal="center"/>
    </xf>
    <xf numFmtId="43" fontId="3" fillId="0" borderId="1" xfId="1" applyFont="1" applyFill="1" applyBorder="1"/>
    <xf numFmtId="165" fontId="3" fillId="0" borderId="0" xfId="1" applyNumberFormat="1" applyFont="1" applyFill="1" applyAlignment="1">
      <alignment horizontal="center"/>
    </xf>
    <xf numFmtId="0" fontId="5" fillId="3" borderId="1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horizontal="left" vertical="center" wrapText="1"/>
    </xf>
    <xf numFmtId="43" fontId="6" fillId="0" borderId="7" xfId="1" applyFont="1" applyFill="1" applyBorder="1"/>
    <xf numFmtId="166" fontId="5" fillId="0" borderId="1" xfId="2" applyNumberFormat="1" applyFont="1" applyFill="1" applyBorder="1" applyAlignment="1">
      <alignment horizontal="right"/>
    </xf>
    <xf numFmtId="0" fontId="4" fillId="2" borderId="0" xfId="3" applyFont="1" applyFill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43" fontId="10" fillId="0" borderId="0" xfId="1" applyFont="1" applyFill="1" applyAlignment="1">
      <alignment horizontal="center"/>
    </xf>
    <xf numFmtId="4" fontId="0" fillId="0" borderId="0" xfId="0" applyNumberFormat="1" applyAlignment="1">
      <alignment horizontal="left"/>
    </xf>
    <xf numFmtId="0" fontId="6" fillId="3" borderId="15" xfId="3" applyFont="1" applyFill="1" applyBorder="1" applyAlignment="1">
      <alignment horizontal="left" vertical="center"/>
    </xf>
    <xf numFmtId="43" fontId="5" fillId="0" borderId="13" xfId="1" applyFont="1" applyFill="1" applyBorder="1"/>
    <xf numFmtId="0" fontId="3" fillId="2" borderId="9" xfId="3" applyFont="1" applyFill="1" applyBorder="1"/>
    <xf numFmtId="0" fontId="3" fillId="2" borderId="10" xfId="3" applyFont="1" applyFill="1" applyBorder="1"/>
    <xf numFmtId="43" fontId="10" fillId="0" borderId="11" xfId="1" applyFont="1" applyFill="1" applyBorder="1"/>
    <xf numFmtId="43" fontId="3" fillId="0" borderId="19" xfId="1" applyFont="1" applyFill="1" applyBorder="1"/>
    <xf numFmtId="166" fontId="5" fillId="0" borderId="14" xfId="2" applyNumberFormat="1" applyFont="1" applyFill="1" applyBorder="1" applyAlignment="1">
      <alignment horizontal="right"/>
    </xf>
    <xf numFmtId="43" fontId="5" fillId="0" borderId="8" xfId="1" applyFont="1" applyFill="1" applyBorder="1"/>
    <xf numFmtId="0" fontId="3" fillId="2" borderId="20" xfId="3" applyFont="1" applyFill="1" applyBorder="1"/>
    <xf numFmtId="43" fontId="10" fillId="0" borderId="21" xfId="1" applyFont="1" applyFill="1" applyBorder="1"/>
    <xf numFmtId="43" fontId="3" fillId="0" borderId="22" xfId="1" applyFont="1" applyFill="1" applyBorder="1"/>
    <xf numFmtId="166" fontId="5" fillId="0" borderId="23" xfId="2" applyNumberFormat="1" applyFont="1" applyFill="1" applyBorder="1" applyAlignment="1">
      <alignment horizontal="right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43" fontId="6" fillId="0" borderId="7" xfId="1" applyFont="1" applyFill="1" applyBorder="1" applyAlignment="1">
      <alignment horizontal="right" vertical="center"/>
    </xf>
    <xf numFmtId="43" fontId="5" fillId="0" borderId="6" xfId="1" applyFont="1" applyFill="1" applyBorder="1" applyAlignment="1">
      <alignment horizontal="right" vertical="center"/>
    </xf>
    <xf numFmtId="43" fontId="11" fillId="0" borderId="18" xfId="1" applyFont="1" applyFill="1" applyBorder="1" applyAlignment="1">
      <alignment horizontal="left" vertical="center"/>
    </xf>
    <xf numFmtId="166" fontId="5" fillId="0" borderId="1" xfId="3" applyNumberFormat="1" applyFont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/>
    </xf>
    <xf numFmtId="43" fontId="3" fillId="0" borderId="13" xfId="1" applyFont="1" applyFill="1" applyBorder="1"/>
    <xf numFmtId="43" fontId="3" fillId="0" borderId="1" xfId="1" applyFont="1" applyBorder="1"/>
    <xf numFmtId="43" fontId="3" fillId="0" borderId="8" xfId="1" applyFont="1" applyFill="1" applyBorder="1"/>
    <xf numFmtId="0" fontId="10" fillId="2" borderId="0" xfId="0" applyFont="1" applyFill="1" applyAlignment="1">
      <alignment horizontal="left"/>
    </xf>
    <xf numFmtId="43" fontId="10" fillId="0" borderId="0" xfId="1" applyFont="1" applyFill="1" applyBorder="1"/>
    <xf numFmtId="43" fontId="5" fillId="0" borderId="0" xfId="1" applyFont="1" applyFill="1" applyBorder="1"/>
    <xf numFmtId="165" fontId="5" fillId="0" borderId="0" xfId="1" applyNumberFormat="1" applyFont="1" applyFill="1" applyBorder="1"/>
    <xf numFmtId="43" fontId="10" fillId="0" borderId="0" xfId="1" applyFont="1"/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wrapText="1"/>
    </xf>
    <xf numFmtId="0" fontId="17" fillId="0" borderId="0" xfId="0" applyFont="1"/>
    <xf numFmtId="0" fontId="18" fillId="0" borderId="0" xfId="0" applyFont="1"/>
    <xf numFmtId="167" fontId="3" fillId="0" borderId="0" xfId="3" applyNumberFormat="1" applyFont="1"/>
    <xf numFmtId="43" fontId="6" fillId="0" borderId="0" xfId="1" applyFont="1" applyFill="1" applyBorder="1" applyAlignment="1"/>
    <xf numFmtId="43" fontId="6" fillId="0" borderId="6" xfId="1" applyFont="1" applyFill="1" applyBorder="1" applyAlignment="1"/>
    <xf numFmtId="43" fontId="7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5" fillId="0" borderId="14" xfId="3" applyNumberFormat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/>
    </xf>
    <xf numFmtId="43" fontId="6" fillId="0" borderId="9" xfId="6" applyFont="1" applyFill="1" applyBorder="1" applyAlignment="1">
      <alignment vertical="center"/>
    </xf>
    <xf numFmtId="43" fontId="21" fillId="0" borderId="22" xfId="1" applyFont="1" applyFill="1" applyBorder="1"/>
    <xf numFmtId="0" fontId="10" fillId="0" borderId="0" xfId="0" applyFont="1" applyAlignment="1">
      <alignment horizontal="left" wrapText="1"/>
    </xf>
    <xf numFmtId="43" fontId="6" fillId="0" borderId="11" xfId="6" applyFont="1" applyFill="1" applyBorder="1" applyAlignment="1">
      <alignment vertical="center"/>
    </xf>
    <xf numFmtId="43" fontId="6" fillId="0" borderId="9" xfId="6" applyFont="1" applyFill="1" applyBorder="1" applyAlignment="1">
      <alignment horizontal="center" vertical="center"/>
    </xf>
    <xf numFmtId="43" fontId="22" fillId="0" borderId="1" xfId="1" applyFont="1" applyFill="1" applyBorder="1" applyAlignment="1">
      <alignment vertical="center" wrapText="1"/>
    </xf>
    <xf numFmtId="43" fontId="10" fillId="0" borderId="4" xfId="1" applyFont="1" applyFill="1" applyBorder="1" applyAlignment="1">
      <alignment vertical="center"/>
    </xf>
    <xf numFmtId="43" fontId="23" fillId="0" borderId="7" xfId="1" applyFont="1" applyFill="1" applyBorder="1" applyAlignment="1">
      <alignment vertical="center"/>
    </xf>
    <xf numFmtId="43" fontId="23" fillId="0" borderId="1" xfId="1" applyFont="1" applyFill="1" applyBorder="1" applyAlignment="1">
      <alignment vertical="center" wrapText="1"/>
    </xf>
    <xf numFmtId="43" fontId="3" fillId="0" borderId="14" xfId="1" applyFont="1" applyFill="1" applyBorder="1" applyAlignment="1">
      <alignment vertical="center"/>
    </xf>
    <xf numFmtId="43" fontId="22" fillId="0" borderId="7" xfId="1" applyFont="1" applyFill="1" applyBorder="1" applyAlignment="1">
      <alignment vertical="center"/>
    </xf>
    <xf numFmtId="43" fontId="10" fillId="0" borderId="9" xfId="1" applyFont="1" applyFill="1" applyBorder="1"/>
    <xf numFmtId="43" fontId="3" fillId="0" borderId="5" xfId="1" applyFont="1" applyBorder="1"/>
    <xf numFmtId="43" fontId="3" fillId="0" borderId="10" xfId="1" applyFont="1" applyFill="1" applyBorder="1"/>
    <xf numFmtId="0" fontId="10" fillId="2" borderId="0" xfId="0" applyFont="1" applyFill="1" applyAlignment="1">
      <alignment horizontal="left" vertical="center" wrapText="1"/>
    </xf>
    <xf numFmtId="0" fontId="3" fillId="2" borderId="0" xfId="3" applyFont="1" applyFill="1" applyAlignment="1">
      <alignment horizontal="left" wrapText="1"/>
    </xf>
    <xf numFmtId="0" fontId="3" fillId="2" borderId="0" xfId="3" applyFont="1" applyFill="1" applyAlignment="1">
      <alignment horizontal="left" vertical="center" wrapText="1"/>
    </xf>
    <xf numFmtId="0" fontId="6" fillId="0" borderId="0" xfId="0" applyFont="1" applyFill="1"/>
    <xf numFmtId="0" fontId="6" fillId="0" borderId="5" xfId="0" applyFont="1" applyFill="1" applyBorder="1"/>
    <xf numFmtId="0" fontId="7" fillId="0" borderId="0" xfId="0" applyFont="1" applyFill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66" fontId="5" fillId="0" borderId="0" xfId="3" applyNumberFormat="1" applyFont="1" applyFill="1" applyAlignment="1">
      <alignment horizontal="center" vertical="center"/>
    </xf>
    <xf numFmtId="166" fontId="3" fillId="0" borderId="0" xfId="3" applyNumberFormat="1" applyFont="1" applyFill="1" applyAlignment="1">
      <alignment horizontal="center"/>
    </xf>
    <xf numFmtId="166" fontId="5" fillId="0" borderId="1" xfId="3" applyNumberFormat="1" applyFont="1" applyFill="1" applyBorder="1" applyAlignment="1">
      <alignment horizontal="center" vertical="center" wrapText="1"/>
    </xf>
    <xf numFmtId="165" fontId="5" fillId="0" borderId="1" xfId="3" applyNumberFormat="1" applyFont="1" applyFill="1" applyBorder="1" applyAlignment="1">
      <alignment horizontal="center" vertical="center"/>
    </xf>
    <xf numFmtId="166" fontId="5" fillId="0" borderId="6" xfId="3" applyNumberFormat="1" applyFont="1" applyFill="1" applyBorder="1" applyAlignment="1">
      <alignment horizontal="center" vertical="center"/>
    </xf>
    <xf numFmtId="166" fontId="3" fillId="0" borderId="5" xfId="3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left"/>
    </xf>
    <xf numFmtId="166" fontId="5" fillId="0" borderId="1" xfId="3" applyNumberFormat="1" applyFont="1" applyFill="1" applyBorder="1" applyAlignment="1">
      <alignment horizontal="center" vertical="center"/>
    </xf>
    <xf numFmtId="165" fontId="5" fillId="0" borderId="0" xfId="1" applyNumberFormat="1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</cellXfs>
  <cellStyles count="7">
    <cellStyle name="Normal" xfId="0" builtinId="0"/>
    <cellStyle name="Normal 2" xfId="3" xr:uid="{38E5DFC4-A1D4-4E91-A2FD-B092E55B5C79}"/>
    <cellStyle name="Normal 2 2" xfId="5" xr:uid="{4329A0DF-9918-4DC9-9F87-EC71BFC82073}"/>
    <cellStyle name="Normal 2 2 3" xfId="4" xr:uid="{320B0741-2962-4216-97FF-EF7E0410FE00}"/>
    <cellStyle name="Porcentagem" xfId="2" builtinId="5"/>
    <cellStyle name="Vírgula" xfId="1" builtinId="3"/>
    <cellStyle name="Vírgula 5 3" xfId="6" xr:uid="{CD952D29-F30C-47F4-B4DD-56D0662DE9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2066926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1436D8-267B-4A8E-BC97-3531AAB7D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2066926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10691C-214B-4F0D-86F8-19609A03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2066926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7A28B7-DB69-4705-AA0E-EF3B2F2F5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visto%20x%20Real%202023_Depara%20CG%20001_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EC 23"/>
      <sheetName val="Orçamento SEC"/>
      <sheetName val="PrevistoxReal Cons "/>
      <sheetName val="PrevistoxReal CG"/>
      <sheetName val="PrevistoxReal CG,,,"/>
      <sheetName val="Plan2"/>
      <sheetName val="MODELO EM EXECUÇÃO"/>
      <sheetName val="Matriz-CG"/>
      <sheetName val="MESCG2020"/>
      <sheetName val="PrevistoxReal CG (2)"/>
      <sheetName val="Matriz-CG (2)"/>
      <sheetName val="MESCG2020 (2)"/>
      <sheetName val="PrevistoxReal PC "/>
      <sheetName val="Matriz-PC"/>
      <sheetName val="MESPC2020"/>
      <sheetName val="PrevistoxReal MRSP"/>
      <sheetName val="Matriz-MRSP"/>
      <sheetName val="MESMRSP2020"/>
      <sheetName val="PrevistoxReal Projetos"/>
      <sheetName val="Matriz-Projetos"/>
      <sheetName val="MESPRONAC2021"/>
      <sheetName val="Tabela Geren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REFERENCIA</v>
          </cell>
          <cell r="J1" t="str">
            <v>1º QUADRIM</v>
          </cell>
          <cell r="O1" t="str">
            <v>2º QUADRIM</v>
          </cell>
          <cell r="T1" t="str">
            <v>3º QUADRIM</v>
          </cell>
        </row>
        <row r="2">
          <cell r="J2">
            <v>15226.5</v>
          </cell>
          <cell r="O2">
            <v>17449</v>
          </cell>
          <cell r="T2">
            <v>0</v>
          </cell>
        </row>
        <row r="3">
          <cell r="J3">
            <v>0</v>
          </cell>
          <cell r="O3">
            <v>800</v>
          </cell>
          <cell r="T3">
            <v>0</v>
          </cell>
        </row>
        <row r="4">
          <cell r="J4">
            <v>0</v>
          </cell>
          <cell r="O4">
            <v>0</v>
          </cell>
          <cell r="T4">
            <v>0</v>
          </cell>
        </row>
        <row r="5">
          <cell r="J5">
            <v>0</v>
          </cell>
          <cell r="O5">
            <v>600</v>
          </cell>
          <cell r="T5">
            <v>0</v>
          </cell>
        </row>
        <row r="6">
          <cell r="J6">
            <v>0</v>
          </cell>
          <cell r="O6">
            <v>1787.86</v>
          </cell>
          <cell r="T6">
            <v>0</v>
          </cell>
        </row>
        <row r="7">
          <cell r="J7">
            <v>0</v>
          </cell>
          <cell r="O7">
            <v>5000</v>
          </cell>
          <cell r="T7">
            <v>0</v>
          </cell>
        </row>
        <row r="8">
          <cell r="J8">
            <v>0</v>
          </cell>
          <cell r="O8">
            <v>2000</v>
          </cell>
          <cell r="T8">
            <v>0</v>
          </cell>
        </row>
        <row r="9">
          <cell r="J9">
            <v>0</v>
          </cell>
          <cell r="O9">
            <v>0</v>
          </cell>
          <cell r="T9">
            <v>0</v>
          </cell>
        </row>
        <row r="10">
          <cell r="J10">
            <v>0</v>
          </cell>
          <cell r="O10">
            <v>0</v>
          </cell>
          <cell r="T10">
            <v>0</v>
          </cell>
        </row>
        <row r="11">
          <cell r="J11">
            <v>0</v>
          </cell>
          <cell r="O11">
            <v>0</v>
          </cell>
          <cell r="T11">
            <v>0</v>
          </cell>
        </row>
        <row r="12">
          <cell r="J12">
            <v>0</v>
          </cell>
          <cell r="O12">
            <v>0</v>
          </cell>
          <cell r="T12">
            <v>0</v>
          </cell>
        </row>
        <row r="13">
          <cell r="J13">
            <v>0</v>
          </cell>
          <cell r="O13">
            <v>0</v>
          </cell>
          <cell r="T13">
            <v>0</v>
          </cell>
        </row>
        <row r="14">
          <cell r="J14">
            <v>0</v>
          </cell>
          <cell r="O14">
            <v>0</v>
          </cell>
          <cell r="T14">
            <v>0</v>
          </cell>
        </row>
        <row r="15">
          <cell r="J15">
            <v>0</v>
          </cell>
          <cell r="O15">
            <v>0</v>
          </cell>
          <cell r="T15">
            <v>0</v>
          </cell>
        </row>
        <row r="16">
          <cell r="J16">
            <v>0</v>
          </cell>
          <cell r="O16">
            <v>0</v>
          </cell>
          <cell r="T16">
            <v>0</v>
          </cell>
        </row>
        <row r="17">
          <cell r="J17">
            <v>0</v>
          </cell>
          <cell r="O17">
            <v>0</v>
          </cell>
          <cell r="T17">
            <v>0</v>
          </cell>
        </row>
        <row r="18">
          <cell r="J18">
            <v>0</v>
          </cell>
          <cell r="O18">
            <v>0</v>
          </cell>
          <cell r="T18">
            <v>0</v>
          </cell>
        </row>
        <row r="19">
          <cell r="J19">
            <v>0</v>
          </cell>
          <cell r="O19">
            <v>0</v>
          </cell>
          <cell r="T19">
            <v>0</v>
          </cell>
        </row>
        <row r="20">
          <cell r="J20">
            <v>0</v>
          </cell>
          <cell r="O20">
            <v>0</v>
          </cell>
          <cell r="T20">
            <v>0</v>
          </cell>
        </row>
        <row r="21">
          <cell r="J21">
            <v>0</v>
          </cell>
          <cell r="O21">
            <v>0</v>
          </cell>
          <cell r="T21">
            <v>0</v>
          </cell>
        </row>
        <row r="22">
          <cell r="J22">
            <v>0</v>
          </cell>
          <cell r="O22">
            <v>0</v>
          </cell>
          <cell r="T22">
            <v>0</v>
          </cell>
        </row>
        <row r="23">
          <cell r="J23">
            <v>24166668</v>
          </cell>
          <cell r="O23">
            <v>4833332</v>
          </cell>
          <cell r="T23">
            <v>0</v>
          </cell>
        </row>
        <row r="24">
          <cell r="J24">
            <v>42130.5</v>
          </cell>
          <cell r="O24">
            <v>116387.16</v>
          </cell>
          <cell r="T24">
            <v>0</v>
          </cell>
        </row>
        <row r="25">
          <cell r="J25">
            <v>109402.65999999999</v>
          </cell>
          <cell r="O25">
            <v>181544.15</v>
          </cell>
          <cell r="T25">
            <v>0</v>
          </cell>
        </row>
        <row r="26">
          <cell r="J26">
            <v>0</v>
          </cell>
          <cell r="O26">
            <v>46709.3</v>
          </cell>
          <cell r="T26">
            <v>0</v>
          </cell>
        </row>
        <row r="27">
          <cell r="J27">
            <v>377302.70999999996</v>
          </cell>
          <cell r="O27">
            <v>618216.48</v>
          </cell>
          <cell r="T27">
            <v>0</v>
          </cell>
        </row>
        <row r="28">
          <cell r="J28">
            <v>8604.5999999999985</v>
          </cell>
          <cell r="O28">
            <v>15519.69</v>
          </cell>
          <cell r="T28">
            <v>0</v>
          </cell>
        </row>
        <row r="29">
          <cell r="J29">
            <v>7912.3599999999988</v>
          </cell>
          <cell r="O29">
            <v>486.9</v>
          </cell>
          <cell r="T29">
            <v>0</v>
          </cell>
        </row>
        <row r="30">
          <cell r="J30">
            <v>120727.37</v>
          </cell>
          <cell r="O30">
            <v>165794.23999999999</v>
          </cell>
          <cell r="T30">
            <v>0</v>
          </cell>
        </row>
        <row r="31">
          <cell r="J31">
            <v>26926.7</v>
          </cell>
          <cell r="O31">
            <v>0</v>
          </cell>
          <cell r="T31">
            <v>0</v>
          </cell>
        </row>
        <row r="32">
          <cell r="J32">
            <v>150204.09</v>
          </cell>
          <cell r="O32">
            <v>1167750.1599999999</v>
          </cell>
          <cell r="T32">
            <v>0</v>
          </cell>
        </row>
        <row r="33">
          <cell r="J33">
            <v>93</v>
          </cell>
          <cell r="O33">
            <v>0</v>
          </cell>
          <cell r="T33">
            <v>0</v>
          </cell>
        </row>
        <row r="34">
          <cell r="J34">
            <v>365037.68</v>
          </cell>
          <cell r="O34">
            <v>784212.49</v>
          </cell>
          <cell r="T34">
            <v>0</v>
          </cell>
        </row>
        <row r="35">
          <cell r="J35">
            <v>0</v>
          </cell>
          <cell r="O35">
            <v>13982.98</v>
          </cell>
          <cell r="T35">
            <v>0</v>
          </cell>
        </row>
        <row r="36">
          <cell r="J36">
            <v>30429.03</v>
          </cell>
          <cell r="O36">
            <v>155634.08000000002</v>
          </cell>
          <cell r="T36">
            <v>0</v>
          </cell>
        </row>
        <row r="37">
          <cell r="J37">
            <v>4946.1000000000004</v>
          </cell>
          <cell r="O37">
            <v>19294.46</v>
          </cell>
          <cell r="T37">
            <v>0</v>
          </cell>
        </row>
        <row r="38">
          <cell r="J38">
            <v>0</v>
          </cell>
          <cell r="O38">
            <v>0</v>
          </cell>
          <cell r="T38">
            <v>0</v>
          </cell>
        </row>
        <row r="39">
          <cell r="J39">
            <v>0</v>
          </cell>
          <cell r="O39">
            <v>0</v>
          </cell>
          <cell r="T39">
            <v>0</v>
          </cell>
        </row>
        <row r="40">
          <cell r="J40">
            <v>0</v>
          </cell>
          <cell r="O40">
            <v>0</v>
          </cell>
          <cell r="T40">
            <v>0</v>
          </cell>
        </row>
        <row r="41">
          <cell r="J41">
            <v>0</v>
          </cell>
          <cell r="O41">
            <v>0</v>
          </cell>
          <cell r="T41">
            <v>0</v>
          </cell>
        </row>
        <row r="42">
          <cell r="J42">
            <v>0</v>
          </cell>
          <cell r="O42">
            <v>0</v>
          </cell>
          <cell r="T42">
            <v>0</v>
          </cell>
        </row>
        <row r="43">
          <cell r="A43" t="str">
            <v>16.1</v>
          </cell>
          <cell r="J43">
            <v>13555.119999999999</v>
          </cell>
          <cell r="O43">
            <v>950899.15</v>
          </cell>
          <cell r="T43">
            <v>0</v>
          </cell>
        </row>
        <row r="44">
          <cell r="A44" t="str">
            <v>16.2</v>
          </cell>
          <cell r="J44">
            <v>0</v>
          </cell>
          <cell r="O44">
            <v>814470.77</v>
          </cell>
          <cell r="T44">
            <v>0</v>
          </cell>
        </row>
        <row r="45">
          <cell r="A45" t="str">
            <v>16.3</v>
          </cell>
          <cell r="J45">
            <v>1716.6799999999998</v>
          </cell>
          <cell r="O45">
            <v>218104.2</v>
          </cell>
          <cell r="T45">
            <v>0</v>
          </cell>
        </row>
        <row r="46">
          <cell r="A46" t="str">
            <v>16.4</v>
          </cell>
          <cell r="J46">
            <v>0</v>
          </cell>
          <cell r="O46">
            <v>92634.8</v>
          </cell>
          <cell r="T46">
            <v>0</v>
          </cell>
        </row>
        <row r="47">
          <cell r="A47" t="str">
            <v>16.6</v>
          </cell>
          <cell r="J47">
            <v>0</v>
          </cell>
          <cell r="O47">
            <v>47611.53</v>
          </cell>
          <cell r="T47">
            <v>0</v>
          </cell>
        </row>
        <row r="48">
          <cell r="J48">
            <v>43451.68</v>
          </cell>
          <cell r="O48">
            <v>934781.21</v>
          </cell>
          <cell r="T48">
            <v>0</v>
          </cell>
        </row>
        <row r="49">
          <cell r="J49">
            <v>8649.36</v>
          </cell>
          <cell r="O49">
            <v>810317.41999999993</v>
          </cell>
          <cell r="T49">
            <v>0</v>
          </cell>
        </row>
        <row r="50">
          <cell r="J50">
            <v>20420.579999999998</v>
          </cell>
          <cell r="O50">
            <v>219024.04</v>
          </cell>
          <cell r="T50">
            <v>0</v>
          </cell>
        </row>
        <row r="51">
          <cell r="J51">
            <v>449.92</v>
          </cell>
          <cell r="O51">
            <v>92798.090000000011</v>
          </cell>
          <cell r="T51">
            <v>0</v>
          </cell>
        </row>
        <row r="52">
          <cell r="J52">
            <v>1269.04</v>
          </cell>
          <cell r="O52">
            <v>48030.820000000007</v>
          </cell>
          <cell r="T52">
            <v>0</v>
          </cell>
        </row>
        <row r="53">
          <cell r="A53" t="str">
            <v>16.7</v>
          </cell>
          <cell r="J53">
            <v>0</v>
          </cell>
          <cell r="O53">
            <v>160753.04999999999</v>
          </cell>
          <cell r="T53">
            <v>0</v>
          </cell>
        </row>
        <row r="54">
          <cell r="J54">
            <v>11594.640000000001</v>
          </cell>
          <cell r="O54">
            <v>161959.89000000001</v>
          </cell>
          <cell r="T54">
            <v>0</v>
          </cell>
        </row>
        <row r="55">
          <cell r="J55">
            <v>2549261.5</v>
          </cell>
          <cell r="O55">
            <v>2224439.83</v>
          </cell>
          <cell r="T55">
            <v>0</v>
          </cell>
        </row>
        <row r="56">
          <cell r="J56">
            <v>12466.470000000001</v>
          </cell>
          <cell r="O56">
            <v>6526.45</v>
          </cell>
          <cell r="T56">
            <v>0</v>
          </cell>
        </row>
        <row r="57">
          <cell r="J57">
            <v>57.46</v>
          </cell>
          <cell r="O57">
            <v>1010.55</v>
          </cell>
          <cell r="T57">
            <v>0</v>
          </cell>
        </row>
        <row r="58">
          <cell r="J58">
            <v>55951.199999999997</v>
          </cell>
          <cell r="O58">
            <v>53825.47</v>
          </cell>
          <cell r="T58">
            <v>0</v>
          </cell>
        </row>
        <row r="59">
          <cell r="J59">
            <v>31664.980000000003</v>
          </cell>
          <cell r="O59">
            <v>13268.41</v>
          </cell>
          <cell r="T59">
            <v>0</v>
          </cell>
        </row>
        <row r="60">
          <cell r="J60">
            <v>390</v>
          </cell>
          <cell r="O60">
            <v>710</v>
          </cell>
          <cell r="T60">
            <v>0</v>
          </cell>
        </row>
        <row r="61">
          <cell r="J61">
            <v>123482.24999999999</v>
          </cell>
          <cell r="O61">
            <v>222699.38</v>
          </cell>
          <cell r="T61">
            <v>0</v>
          </cell>
        </row>
        <row r="62">
          <cell r="J62">
            <v>4198.53</v>
          </cell>
          <cell r="O62">
            <v>3390.63</v>
          </cell>
          <cell r="T62">
            <v>0</v>
          </cell>
        </row>
        <row r="63">
          <cell r="J63">
            <v>5227.21</v>
          </cell>
          <cell r="O63">
            <v>10015.449999999999</v>
          </cell>
          <cell r="T63">
            <v>0</v>
          </cell>
        </row>
        <row r="64">
          <cell r="J64">
            <v>26449.65</v>
          </cell>
          <cell r="O64">
            <v>23707.35</v>
          </cell>
          <cell r="T64">
            <v>0</v>
          </cell>
        </row>
        <row r="65">
          <cell r="J65">
            <v>12734.48</v>
          </cell>
          <cell r="O65">
            <v>19279.099999999999</v>
          </cell>
          <cell r="T65">
            <v>0</v>
          </cell>
        </row>
        <row r="66">
          <cell r="J66">
            <v>170447.58000000002</v>
          </cell>
          <cell r="O66">
            <v>66881.48</v>
          </cell>
          <cell r="T66">
            <v>0</v>
          </cell>
        </row>
        <row r="67">
          <cell r="J67">
            <v>2418</v>
          </cell>
          <cell r="O67">
            <v>6882</v>
          </cell>
          <cell r="T67">
            <v>0</v>
          </cell>
        </row>
        <row r="68">
          <cell r="J68">
            <v>15261.98</v>
          </cell>
          <cell r="O68">
            <v>86501.1</v>
          </cell>
          <cell r="T68">
            <v>0</v>
          </cell>
        </row>
        <row r="69">
          <cell r="J69">
            <v>56594.700000000004</v>
          </cell>
          <cell r="O69">
            <v>330200.85000000003</v>
          </cell>
          <cell r="T69">
            <v>0</v>
          </cell>
        </row>
        <row r="70">
          <cell r="J70">
            <v>148290</v>
          </cell>
          <cell r="O70">
            <v>789267</v>
          </cell>
          <cell r="T70">
            <v>0</v>
          </cell>
        </row>
        <row r="71">
          <cell r="J71">
            <v>50467.66</v>
          </cell>
          <cell r="O71">
            <v>977.59</v>
          </cell>
          <cell r="T71">
            <v>0</v>
          </cell>
        </row>
        <row r="72">
          <cell r="J72">
            <v>2248.46</v>
          </cell>
          <cell r="O72">
            <v>2483.3900000000003</v>
          </cell>
          <cell r="T72">
            <v>0</v>
          </cell>
        </row>
        <row r="73">
          <cell r="J73">
            <v>273179.43</v>
          </cell>
          <cell r="O73">
            <v>572076.98</v>
          </cell>
          <cell r="T73">
            <v>0</v>
          </cell>
        </row>
        <row r="74">
          <cell r="J74">
            <v>80963.37</v>
          </cell>
          <cell r="O74">
            <v>162644.96</v>
          </cell>
          <cell r="T74">
            <v>0</v>
          </cell>
        </row>
        <row r="75">
          <cell r="J75">
            <v>22007.599999999999</v>
          </cell>
          <cell r="O75">
            <v>46212.76</v>
          </cell>
          <cell r="T75">
            <v>0</v>
          </cell>
        </row>
        <row r="76">
          <cell r="J76">
            <v>114353.56999999999</v>
          </cell>
          <cell r="O76">
            <v>1400277.55</v>
          </cell>
          <cell r="T76">
            <v>0</v>
          </cell>
        </row>
        <row r="77">
          <cell r="J77">
            <v>28782.949999999997</v>
          </cell>
          <cell r="O77">
            <v>352877.33999999997</v>
          </cell>
          <cell r="T77">
            <v>0</v>
          </cell>
        </row>
        <row r="78">
          <cell r="J78">
            <v>9148.06</v>
          </cell>
          <cell r="O78">
            <v>112984.34</v>
          </cell>
          <cell r="T78">
            <v>0</v>
          </cell>
        </row>
        <row r="79">
          <cell r="J79">
            <v>1118.7800000000002</v>
          </cell>
          <cell r="O79">
            <v>44711.61</v>
          </cell>
          <cell r="T79">
            <v>0</v>
          </cell>
        </row>
        <row r="80">
          <cell r="J80">
            <v>27233.86</v>
          </cell>
          <cell r="O80">
            <v>14900</v>
          </cell>
          <cell r="T80">
            <v>0</v>
          </cell>
        </row>
        <row r="81">
          <cell r="J81">
            <v>6243</v>
          </cell>
          <cell r="O81">
            <v>21242</v>
          </cell>
          <cell r="T81">
            <v>0</v>
          </cell>
        </row>
        <row r="82">
          <cell r="J82">
            <v>134411.46</v>
          </cell>
          <cell r="O82">
            <v>134411.49</v>
          </cell>
          <cell r="T82">
            <v>0</v>
          </cell>
        </row>
        <row r="83">
          <cell r="A83" t="str">
            <v>19.2</v>
          </cell>
          <cell r="J83">
            <v>14613673.35</v>
          </cell>
          <cell r="O83">
            <v>2639379.37</v>
          </cell>
          <cell r="T83">
            <v>0</v>
          </cell>
        </row>
        <row r="84">
          <cell r="J84">
            <v>10558535.51</v>
          </cell>
          <cell r="O84">
            <v>8894381.4799999986</v>
          </cell>
          <cell r="T84">
            <v>0</v>
          </cell>
        </row>
        <row r="85">
          <cell r="A85" t="str">
            <v>20.3</v>
          </cell>
          <cell r="J85">
            <v>163244.79999999999</v>
          </cell>
          <cell r="O85">
            <v>64311.72</v>
          </cell>
          <cell r="T85">
            <v>0</v>
          </cell>
        </row>
        <row r="86">
          <cell r="J86">
            <v>0</v>
          </cell>
          <cell r="O86">
            <v>3255</v>
          </cell>
          <cell r="T86">
            <v>0</v>
          </cell>
        </row>
        <row r="87">
          <cell r="A87" t="str">
            <v>19.4</v>
          </cell>
          <cell r="J87">
            <v>98770.53</v>
          </cell>
          <cell r="O87">
            <v>444172.19</v>
          </cell>
          <cell r="T87">
            <v>0</v>
          </cell>
        </row>
        <row r="88">
          <cell r="A88" t="str">
            <v>20.2</v>
          </cell>
          <cell r="J88">
            <v>0</v>
          </cell>
          <cell r="O88">
            <v>0</v>
          </cell>
          <cell r="T88">
            <v>0</v>
          </cell>
        </row>
        <row r="89">
          <cell r="A89" t="str">
            <v>20.1</v>
          </cell>
          <cell r="J89">
            <v>0</v>
          </cell>
          <cell r="O89">
            <v>0</v>
          </cell>
          <cell r="T89">
            <v>0</v>
          </cell>
        </row>
        <row r="90">
          <cell r="A90" t="str">
            <v>12.1.3</v>
          </cell>
          <cell r="J90">
            <v>0</v>
          </cell>
          <cell r="O90">
            <v>0</v>
          </cell>
          <cell r="T90">
            <v>0</v>
          </cell>
        </row>
        <row r="91">
          <cell r="A91" t="str">
            <v>12.1.3</v>
          </cell>
          <cell r="J91">
            <v>0</v>
          </cell>
          <cell r="O91">
            <v>0</v>
          </cell>
          <cell r="T91">
            <v>0</v>
          </cell>
        </row>
        <row r="92">
          <cell r="A92" t="str">
            <v>12.1.3</v>
          </cell>
          <cell r="J92">
            <v>0</v>
          </cell>
          <cell r="O92">
            <v>0</v>
          </cell>
          <cell r="T92">
            <v>0</v>
          </cell>
        </row>
        <row r="93">
          <cell r="A93" t="str">
            <v>12.1.3</v>
          </cell>
          <cell r="J93">
            <v>0</v>
          </cell>
          <cell r="O93">
            <v>0</v>
          </cell>
          <cell r="T93">
            <v>0</v>
          </cell>
        </row>
        <row r="94">
          <cell r="A94" t="str">
            <v>10.1</v>
          </cell>
          <cell r="J94">
            <v>0</v>
          </cell>
          <cell r="O94">
            <v>0</v>
          </cell>
          <cell r="T94">
            <v>0</v>
          </cell>
        </row>
        <row r="95">
          <cell r="A95" t="str">
            <v>10.1</v>
          </cell>
          <cell r="J95">
            <v>0</v>
          </cell>
          <cell r="O95">
            <v>0</v>
          </cell>
          <cell r="T95">
            <v>0</v>
          </cell>
        </row>
        <row r="96">
          <cell r="A96" t="str">
            <v>6.1.5.1.12</v>
          </cell>
          <cell r="J96">
            <v>0</v>
          </cell>
          <cell r="O96">
            <v>0</v>
          </cell>
          <cell r="T96">
            <v>0</v>
          </cell>
        </row>
        <row r="97">
          <cell r="A97" t="str">
            <v>6.1.5.1.12</v>
          </cell>
          <cell r="J97">
            <v>7536.2900000000009</v>
          </cell>
          <cell r="O97">
            <v>6625.15</v>
          </cell>
          <cell r="T97">
            <v>0</v>
          </cell>
        </row>
        <row r="98">
          <cell r="A98" t="str">
            <v>6.1.5.1.12</v>
          </cell>
          <cell r="J98">
            <v>-60</v>
          </cell>
          <cell r="O98">
            <v>64</v>
          </cell>
          <cell r="T98">
            <v>0</v>
          </cell>
        </row>
        <row r="99">
          <cell r="A99" t="str">
            <v>12.1.3</v>
          </cell>
          <cell r="J99">
            <v>0</v>
          </cell>
          <cell r="O99">
            <v>0</v>
          </cell>
          <cell r="T99">
            <v>0</v>
          </cell>
        </row>
        <row r="100">
          <cell r="A100" t="str">
            <v>6.1.5.1.12</v>
          </cell>
          <cell r="J100">
            <v>18.899999999999999</v>
          </cell>
          <cell r="O100">
            <v>0</v>
          </cell>
          <cell r="T100">
            <v>0</v>
          </cell>
        </row>
        <row r="101">
          <cell r="A101" t="str">
            <v>6.1.5.1.12</v>
          </cell>
          <cell r="J101">
            <v>0</v>
          </cell>
          <cell r="O101">
            <v>58.99</v>
          </cell>
          <cell r="T101">
            <v>0</v>
          </cell>
        </row>
        <row r="102">
          <cell r="A102" t="str">
            <v>6.1.5.1.12</v>
          </cell>
          <cell r="J102">
            <v>0</v>
          </cell>
          <cell r="O102">
            <v>489.8</v>
          </cell>
          <cell r="T102">
            <v>0</v>
          </cell>
        </row>
        <row r="103">
          <cell r="A103" t="str">
            <v>12.1.3</v>
          </cell>
          <cell r="J103">
            <v>0</v>
          </cell>
          <cell r="O103">
            <v>0</v>
          </cell>
          <cell r="T103">
            <v>0</v>
          </cell>
        </row>
        <row r="104">
          <cell r="A104" t="str">
            <v>6.1.5.1.12</v>
          </cell>
          <cell r="J104">
            <v>0</v>
          </cell>
          <cell r="O104">
            <v>0</v>
          </cell>
          <cell r="T104">
            <v>0</v>
          </cell>
        </row>
        <row r="105">
          <cell r="A105" t="str">
            <v>6.1.5.1.12</v>
          </cell>
          <cell r="J105">
            <v>1480</v>
          </cell>
          <cell r="O105">
            <v>257.60000000000002</v>
          </cell>
          <cell r="T105">
            <v>0</v>
          </cell>
        </row>
        <row r="106">
          <cell r="A106" t="str">
            <v>12.1.3</v>
          </cell>
          <cell r="J106">
            <v>0</v>
          </cell>
          <cell r="O106">
            <v>0</v>
          </cell>
          <cell r="T106">
            <v>0</v>
          </cell>
        </row>
        <row r="107">
          <cell r="A107" t="str">
            <v>6.1.3.3</v>
          </cell>
          <cell r="J107">
            <v>6478.71</v>
          </cell>
          <cell r="O107">
            <v>0</v>
          </cell>
          <cell r="T107">
            <v>0</v>
          </cell>
        </row>
        <row r="108">
          <cell r="A108" t="str">
            <v>6.1.5.1.12</v>
          </cell>
          <cell r="J108">
            <v>254.54000000000002</v>
          </cell>
          <cell r="O108">
            <v>0</v>
          </cell>
          <cell r="T108">
            <v>0</v>
          </cell>
        </row>
        <row r="109">
          <cell r="A109" t="str">
            <v>12.1.3</v>
          </cell>
          <cell r="J109">
            <v>0</v>
          </cell>
          <cell r="O109">
            <v>0</v>
          </cell>
          <cell r="T109">
            <v>0</v>
          </cell>
        </row>
        <row r="110">
          <cell r="A110" t="str">
            <v>12.1.3</v>
          </cell>
          <cell r="J110">
            <v>0</v>
          </cell>
          <cell r="O110">
            <v>0</v>
          </cell>
          <cell r="T110">
            <v>0</v>
          </cell>
        </row>
        <row r="111">
          <cell r="A111" t="str">
            <v>6.1.5.1.12</v>
          </cell>
          <cell r="J111">
            <v>22679.360000000001</v>
          </cell>
          <cell r="O111">
            <v>0</v>
          </cell>
          <cell r="T111">
            <v>0</v>
          </cell>
        </row>
        <row r="112">
          <cell r="A112" t="str">
            <v>12.1.3</v>
          </cell>
          <cell r="J112">
            <v>0</v>
          </cell>
          <cell r="O112">
            <v>0</v>
          </cell>
          <cell r="T112">
            <v>0</v>
          </cell>
        </row>
        <row r="113">
          <cell r="A113" t="str">
            <v>12.1.3</v>
          </cell>
          <cell r="J113">
            <v>0</v>
          </cell>
          <cell r="O113">
            <v>0</v>
          </cell>
          <cell r="T113">
            <v>0</v>
          </cell>
        </row>
        <row r="114">
          <cell r="A114" t="str">
            <v>6.1.5.1.3</v>
          </cell>
          <cell r="J114">
            <v>8112.24</v>
          </cell>
          <cell r="O114">
            <v>1605</v>
          </cell>
          <cell r="T114">
            <v>0</v>
          </cell>
        </row>
        <row r="115">
          <cell r="A115" t="str">
            <v>12.1.3</v>
          </cell>
          <cell r="J115">
            <v>0</v>
          </cell>
          <cell r="O115">
            <v>0</v>
          </cell>
          <cell r="T115">
            <v>0</v>
          </cell>
        </row>
        <row r="116">
          <cell r="A116" t="str">
            <v>6.1.5.1.2</v>
          </cell>
          <cell r="J116">
            <v>136113</v>
          </cell>
          <cell r="O116">
            <v>68057</v>
          </cell>
          <cell r="T116">
            <v>0</v>
          </cell>
        </row>
        <row r="117">
          <cell r="A117" t="str">
            <v>6.1.5.1.2</v>
          </cell>
          <cell r="J117">
            <v>0</v>
          </cell>
          <cell r="O117">
            <v>0</v>
          </cell>
          <cell r="T117">
            <v>0</v>
          </cell>
        </row>
        <row r="118">
          <cell r="A118" t="str">
            <v>6.1.5.1.12</v>
          </cell>
          <cell r="J118">
            <v>0</v>
          </cell>
          <cell r="O118">
            <v>103.98</v>
          </cell>
          <cell r="T118">
            <v>0</v>
          </cell>
        </row>
        <row r="119">
          <cell r="A119" t="str">
            <v>12.1.3</v>
          </cell>
          <cell r="J119">
            <v>0</v>
          </cell>
          <cell r="O119">
            <v>0</v>
          </cell>
          <cell r="T119">
            <v>0</v>
          </cell>
        </row>
        <row r="120">
          <cell r="A120" t="str">
            <v>12.1.3</v>
          </cell>
          <cell r="J120">
            <v>0</v>
          </cell>
          <cell r="O120">
            <v>0</v>
          </cell>
          <cell r="T120">
            <v>0</v>
          </cell>
        </row>
        <row r="121">
          <cell r="A121" t="str">
            <v>6.1.5.1.2</v>
          </cell>
          <cell r="J121">
            <v>0</v>
          </cell>
          <cell r="O121">
            <v>0</v>
          </cell>
          <cell r="T121">
            <v>0</v>
          </cell>
        </row>
        <row r="122">
          <cell r="A122" t="str">
            <v>6.1.5.2.3</v>
          </cell>
          <cell r="J122">
            <v>0</v>
          </cell>
          <cell r="O122">
            <v>3431.25</v>
          </cell>
          <cell r="T122">
            <v>0</v>
          </cell>
        </row>
        <row r="123">
          <cell r="A123" t="str">
            <v>6.1.5.1.12</v>
          </cell>
          <cell r="J123">
            <v>0</v>
          </cell>
          <cell r="O123">
            <v>0</v>
          </cell>
          <cell r="T123">
            <v>0</v>
          </cell>
        </row>
        <row r="124">
          <cell r="A124" t="str">
            <v>6.1.5.1.12</v>
          </cell>
          <cell r="J124">
            <v>0</v>
          </cell>
          <cell r="O124">
            <v>0</v>
          </cell>
          <cell r="T124">
            <v>0</v>
          </cell>
        </row>
        <row r="125">
          <cell r="A125" t="str">
            <v>6.1.5.2.3</v>
          </cell>
          <cell r="J125">
            <v>0</v>
          </cell>
          <cell r="O125">
            <v>0</v>
          </cell>
          <cell r="T125">
            <v>0</v>
          </cell>
        </row>
        <row r="126">
          <cell r="A126" t="str">
            <v>12.1.3</v>
          </cell>
          <cell r="J126">
            <v>0</v>
          </cell>
          <cell r="O126">
            <v>0</v>
          </cell>
          <cell r="T126">
            <v>0</v>
          </cell>
        </row>
        <row r="127">
          <cell r="A127" t="str">
            <v>6.1.3.4</v>
          </cell>
          <cell r="J127">
            <v>0</v>
          </cell>
          <cell r="O127">
            <v>0</v>
          </cell>
          <cell r="T127">
            <v>0</v>
          </cell>
        </row>
        <row r="128">
          <cell r="A128" t="str">
            <v>6.1.3.4</v>
          </cell>
          <cell r="J128">
            <v>3539.88</v>
          </cell>
          <cell r="O128">
            <v>3888.84</v>
          </cell>
          <cell r="T128">
            <v>0</v>
          </cell>
        </row>
        <row r="129">
          <cell r="A129" t="str">
            <v>6.1.5.2.3</v>
          </cell>
          <cell r="J129">
            <v>0</v>
          </cell>
          <cell r="O129">
            <v>3629.01</v>
          </cell>
          <cell r="T129">
            <v>0</v>
          </cell>
        </row>
        <row r="130">
          <cell r="A130" t="str">
            <v>12.1.3</v>
          </cell>
          <cell r="J130">
            <v>0</v>
          </cell>
          <cell r="O130">
            <v>0</v>
          </cell>
          <cell r="T130">
            <v>0</v>
          </cell>
        </row>
        <row r="131">
          <cell r="A131" t="str">
            <v>6.1.5.2.3</v>
          </cell>
          <cell r="J131">
            <v>62.48</v>
          </cell>
          <cell r="O131">
            <v>0</v>
          </cell>
          <cell r="T131">
            <v>0</v>
          </cell>
        </row>
        <row r="132">
          <cell r="A132" t="str">
            <v>12.1.3</v>
          </cell>
          <cell r="J132">
            <v>0</v>
          </cell>
          <cell r="O132">
            <v>0</v>
          </cell>
          <cell r="T132">
            <v>0</v>
          </cell>
        </row>
        <row r="133">
          <cell r="A133" t="str">
            <v>12.1.3</v>
          </cell>
          <cell r="J133">
            <v>0</v>
          </cell>
          <cell r="O133">
            <v>0</v>
          </cell>
          <cell r="T133">
            <v>0</v>
          </cell>
        </row>
        <row r="134">
          <cell r="A134" t="str">
            <v>12.1.3</v>
          </cell>
          <cell r="J134">
            <v>0</v>
          </cell>
          <cell r="O134">
            <v>0</v>
          </cell>
          <cell r="T134">
            <v>0</v>
          </cell>
        </row>
        <row r="135">
          <cell r="A135" t="str">
            <v>12.1.3</v>
          </cell>
          <cell r="J135">
            <v>0</v>
          </cell>
          <cell r="O135">
            <v>0</v>
          </cell>
          <cell r="T135">
            <v>0</v>
          </cell>
        </row>
        <row r="136">
          <cell r="A136" t="str">
            <v>12.1.3</v>
          </cell>
          <cell r="J136">
            <v>0</v>
          </cell>
          <cell r="O136">
            <v>0</v>
          </cell>
          <cell r="T136">
            <v>0</v>
          </cell>
        </row>
        <row r="137">
          <cell r="A137" t="str">
            <v>12.1.3</v>
          </cell>
          <cell r="J137">
            <v>0</v>
          </cell>
          <cell r="O137">
            <v>0</v>
          </cell>
          <cell r="T137">
            <v>0</v>
          </cell>
        </row>
        <row r="138">
          <cell r="A138" t="str">
            <v>12.1.3</v>
          </cell>
          <cell r="J138">
            <v>0</v>
          </cell>
          <cell r="O138">
            <v>0</v>
          </cell>
          <cell r="T138">
            <v>0</v>
          </cell>
        </row>
        <row r="139">
          <cell r="A139" t="str">
            <v>6.1.5.2.3</v>
          </cell>
          <cell r="J139">
            <v>630</v>
          </cell>
          <cell r="O139">
            <v>0</v>
          </cell>
          <cell r="T139">
            <v>0</v>
          </cell>
        </row>
        <row r="140">
          <cell r="A140" t="str">
            <v>12.1.3</v>
          </cell>
          <cell r="J140">
            <v>0</v>
          </cell>
          <cell r="O140">
            <v>0</v>
          </cell>
          <cell r="T140">
            <v>0</v>
          </cell>
        </row>
        <row r="141">
          <cell r="A141" t="str">
            <v>12.1.3</v>
          </cell>
          <cell r="J141">
            <v>0</v>
          </cell>
          <cell r="O141">
            <v>0</v>
          </cell>
          <cell r="T141">
            <v>0</v>
          </cell>
        </row>
        <row r="142">
          <cell r="A142" t="str">
            <v>12.1.3</v>
          </cell>
          <cell r="J142">
            <v>0</v>
          </cell>
          <cell r="O142">
            <v>0</v>
          </cell>
          <cell r="T142">
            <v>0</v>
          </cell>
        </row>
        <row r="143">
          <cell r="A143" t="str">
            <v>6.1.5.2.3</v>
          </cell>
          <cell r="J143">
            <v>8.9</v>
          </cell>
          <cell r="O143">
            <v>0</v>
          </cell>
          <cell r="T143">
            <v>0</v>
          </cell>
        </row>
        <row r="144">
          <cell r="A144" t="str">
            <v>12.1.3</v>
          </cell>
          <cell r="J144">
            <v>0</v>
          </cell>
          <cell r="O144">
            <v>0</v>
          </cell>
          <cell r="T144">
            <v>0</v>
          </cell>
        </row>
        <row r="145">
          <cell r="A145" t="str">
            <v>12.1.3</v>
          </cell>
          <cell r="J145">
            <v>0</v>
          </cell>
          <cell r="O145">
            <v>0</v>
          </cell>
          <cell r="T145">
            <v>0</v>
          </cell>
        </row>
        <row r="146">
          <cell r="A146" t="str">
            <v>6.1.5.1.2</v>
          </cell>
          <cell r="J146">
            <v>0</v>
          </cell>
          <cell r="O146">
            <v>4250</v>
          </cell>
          <cell r="T146">
            <v>0</v>
          </cell>
        </row>
        <row r="147">
          <cell r="A147" t="str">
            <v>12.1.3</v>
          </cell>
          <cell r="J147">
            <v>0</v>
          </cell>
          <cell r="O147">
            <v>0</v>
          </cell>
          <cell r="T147">
            <v>0</v>
          </cell>
        </row>
        <row r="148">
          <cell r="A148" t="str">
            <v>12.1.3</v>
          </cell>
          <cell r="J148">
            <v>0</v>
          </cell>
          <cell r="O148">
            <v>0</v>
          </cell>
          <cell r="T148">
            <v>0</v>
          </cell>
        </row>
        <row r="149">
          <cell r="A149" t="str">
            <v>12.1.3</v>
          </cell>
          <cell r="J149">
            <v>0</v>
          </cell>
          <cell r="O149">
            <v>0</v>
          </cell>
          <cell r="T149">
            <v>0</v>
          </cell>
        </row>
        <row r="150">
          <cell r="A150" t="str">
            <v>12.1.3</v>
          </cell>
          <cell r="J150">
            <v>0</v>
          </cell>
          <cell r="O150">
            <v>0</v>
          </cell>
          <cell r="T150">
            <v>0</v>
          </cell>
        </row>
        <row r="151">
          <cell r="A151" t="str">
            <v>12.1.3</v>
          </cell>
          <cell r="J151">
            <v>0</v>
          </cell>
          <cell r="O151">
            <v>0</v>
          </cell>
          <cell r="T151">
            <v>0</v>
          </cell>
        </row>
        <row r="152">
          <cell r="A152" t="str">
            <v>6.1.5.1.12</v>
          </cell>
          <cell r="J152">
            <v>0</v>
          </cell>
          <cell r="O152">
            <v>0</v>
          </cell>
          <cell r="T152">
            <v>0</v>
          </cell>
        </row>
        <row r="153">
          <cell r="A153" t="str">
            <v>6.1.5.1.2</v>
          </cell>
          <cell r="J153">
            <v>1553.72</v>
          </cell>
          <cell r="O153">
            <v>1888.97</v>
          </cell>
          <cell r="T153">
            <v>0</v>
          </cell>
        </row>
        <row r="154">
          <cell r="A154" t="str">
            <v>12.1.3</v>
          </cell>
          <cell r="J154">
            <v>0</v>
          </cell>
          <cell r="O154">
            <v>0</v>
          </cell>
          <cell r="T154">
            <v>0</v>
          </cell>
        </row>
        <row r="155">
          <cell r="A155" t="str">
            <v>6.1.5.1.2</v>
          </cell>
          <cell r="J155">
            <v>0</v>
          </cell>
          <cell r="O155">
            <v>0</v>
          </cell>
          <cell r="T155">
            <v>0</v>
          </cell>
        </row>
        <row r="156">
          <cell r="A156" t="str">
            <v>6.1.5.2.3</v>
          </cell>
          <cell r="J156">
            <v>46.22</v>
          </cell>
          <cell r="O156">
            <v>0</v>
          </cell>
          <cell r="T156">
            <v>0</v>
          </cell>
        </row>
        <row r="157">
          <cell r="A157" t="str">
            <v>12.2.2</v>
          </cell>
          <cell r="J157">
            <v>0</v>
          </cell>
          <cell r="O157">
            <v>0</v>
          </cell>
          <cell r="T157">
            <v>0</v>
          </cell>
        </row>
        <row r="158">
          <cell r="A158" t="str">
            <v>6.1.5.2.3</v>
          </cell>
          <cell r="J158">
            <v>0</v>
          </cell>
          <cell r="O158">
            <v>0</v>
          </cell>
          <cell r="T158">
            <v>0</v>
          </cell>
        </row>
        <row r="159">
          <cell r="A159" t="str">
            <v>12.2.2</v>
          </cell>
          <cell r="J159">
            <v>0</v>
          </cell>
          <cell r="O159">
            <v>0</v>
          </cell>
          <cell r="T159">
            <v>0</v>
          </cell>
        </row>
        <row r="160">
          <cell r="A160" t="str">
            <v>6.1.5.2.3</v>
          </cell>
          <cell r="J160">
            <v>21000</v>
          </cell>
          <cell r="O160">
            <v>0</v>
          </cell>
          <cell r="T160">
            <v>0</v>
          </cell>
        </row>
        <row r="161">
          <cell r="A161" t="str">
            <v>12.2.2</v>
          </cell>
          <cell r="J161">
            <v>0</v>
          </cell>
          <cell r="O161">
            <v>0</v>
          </cell>
          <cell r="T161">
            <v>0</v>
          </cell>
        </row>
        <row r="162">
          <cell r="A162" t="str">
            <v>12.2.2</v>
          </cell>
          <cell r="J162">
            <v>0</v>
          </cell>
          <cell r="O162">
            <v>0</v>
          </cell>
          <cell r="T162">
            <v>0</v>
          </cell>
        </row>
        <row r="163">
          <cell r="A163" t="str">
            <v>12.2.2</v>
          </cell>
          <cell r="J163">
            <v>0</v>
          </cell>
          <cell r="O163">
            <v>0</v>
          </cell>
          <cell r="T163">
            <v>0</v>
          </cell>
        </row>
        <row r="164">
          <cell r="A164" t="str">
            <v>6.1.5.2.3</v>
          </cell>
          <cell r="J164">
            <v>0</v>
          </cell>
          <cell r="O164">
            <v>0</v>
          </cell>
          <cell r="T164">
            <v>0</v>
          </cell>
        </row>
        <row r="165">
          <cell r="A165" t="str">
            <v>6.1.5.2.3</v>
          </cell>
          <cell r="J165">
            <v>0</v>
          </cell>
          <cell r="O165">
            <v>0</v>
          </cell>
          <cell r="T165">
            <v>0</v>
          </cell>
        </row>
        <row r="166">
          <cell r="A166" t="str">
            <v>6.1.3.10</v>
          </cell>
          <cell r="J166">
            <v>317436.5</v>
          </cell>
          <cell r="O166">
            <v>22600</v>
          </cell>
          <cell r="T166">
            <v>0</v>
          </cell>
        </row>
        <row r="167">
          <cell r="A167" t="str">
            <v>12.2.2</v>
          </cell>
          <cell r="J167">
            <v>0</v>
          </cell>
          <cell r="O167">
            <v>0</v>
          </cell>
          <cell r="T167">
            <v>0</v>
          </cell>
        </row>
        <row r="168">
          <cell r="A168" t="str">
            <v>12.2.2</v>
          </cell>
          <cell r="J168">
            <v>0</v>
          </cell>
          <cell r="O168">
            <v>0</v>
          </cell>
          <cell r="T168">
            <v>0</v>
          </cell>
        </row>
        <row r="169">
          <cell r="A169" t="str">
            <v>12.2.2</v>
          </cell>
          <cell r="J169">
            <v>0</v>
          </cell>
          <cell r="O169">
            <v>0</v>
          </cell>
          <cell r="T169">
            <v>0</v>
          </cell>
        </row>
        <row r="170">
          <cell r="A170" t="str">
            <v>12.2.2</v>
          </cell>
          <cell r="J170">
            <v>0</v>
          </cell>
          <cell r="O170">
            <v>0</v>
          </cell>
          <cell r="T170">
            <v>0</v>
          </cell>
        </row>
        <row r="171">
          <cell r="A171" t="str">
            <v>10.1</v>
          </cell>
          <cell r="J171">
            <v>0</v>
          </cell>
          <cell r="O171">
            <v>0</v>
          </cell>
          <cell r="T171">
            <v>0</v>
          </cell>
        </row>
        <row r="172">
          <cell r="A172" t="str">
            <v>6.1.5.2.3</v>
          </cell>
          <cell r="J172">
            <v>0</v>
          </cell>
          <cell r="O172">
            <v>0</v>
          </cell>
          <cell r="T172">
            <v>0</v>
          </cell>
        </row>
        <row r="173">
          <cell r="A173" t="str">
            <v>6.1.5.2.3</v>
          </cell>
          <cell r="J173">
            <v>0</v>
          </cell>
          <cell r="O173">
            <v>0</v>
          </cell>
          <cell r="T173">
            <v>0</v>
          </cell>
        </row>
        <row r="174">
          <cell r="A174" t="str">
            <v>6.1.5.2.3</v>
          </cell>
          <cell r="J174">
            <v>1124.9000000000001</v>
          </cell>
          <cell r="O174">
            <v>1738.5800000000002</v>
          </cell>
          <cell r="T174">
            <v>0</v>
          </cell>
        </row>
        <row r="175">
          <cell r="A175" t="str">
            <v>6.1.5.2.3</v>
          </cell>
          <cell r="J175">
            <v>18700</v>
          </cell>
          <cell r="O175">
            <v>-4431</v>
          </cell>
          <cell r="T175">
            <v>0</v>
          </cell>
        </row>
        <row r="176">
          <cell r="A176" t="str">
            <v>6.1.5.2.3</v>
          </cell>
          <cell r="J176">
            <v>0</v>
          </cell>
          <cell r="O176">
            <v>-4760</v>
          </cell>
          <cell r="T176">
            <v>0</v>
          </cell>
        </row>
        <row r="177">
          <cell r="A177" t="str">
            <v>12.2.2</v>
          </cell>
          <cell r="J177">
            <v>0</v>
          </cell>
          <cell r="O177">
            <v>0</v>
          </cell>
          <cell r="T177">
            <v>0</v>
          </cell>
        </row>
        <row r="178">
          <cell r="A178" t="str">
            <v>12.2.2</v>
          </cell>
          <cell r="J178">
            <v>0</v>
          </cell>
          <cell r="O178">
            <v>0</v>
          </cell>
          <cell r="T178">
            <v>0</v>
          </cell>
        </row>
        <row r="179">
          <cell r="A179" t="str">
            <v>6.1.5.2.3</v>
          </cell>
          <cell r="J179">
            <v>6456.03</v>
          </cell>
          <cell r="O179">
            <v>0</v>
          </cell>
          <cell r="T179">
            <v>0</v>
          </cell>
        </row>
        <row r="180">
          <cell r="A180" t="str">
            <v>12.2.2</v>
          </cell>
          <cell r="J180">
            <v>0</v>
          </cell>
          <cell r="O180">
            <v>0</v>
          </cell>
          <cell r="T180">
            <v>0</v>
          </cell>
        </row>
        <row r="181">
          <cell r="A181" t="str">
            <v>12.2.2</v>
          </cell>
          <cell r="J181">
            <v>0</v>
          </cell>
          <cell r="O181">
            <v>0</v>
          </cell>
          <cell r="T181">
            <v>0</v>
          </cell>
        </row>
        <row r="182">
          <cell r="A182" t="str">
            <v>12.2.2</v>
          </cell>
          <cell r="J182">
            <v>0</v>
          </cell>
          <cell r="O182">
            <v>0</v>
          </cell>
          <cell r="T182">
            <v>0</v>
          </cell>
        </row>
        <row r="183">
          <cell r="A183" t="str">
            <v>12.2.2</v>
          </cell>
          <cell r="J183">
            <v>0</v>
          </cell>
          <cell r="O183">
            <v>0</v>
          </cell>
          <cell r="T183">
            <v>0</v>
          </cell>
        </row>
        <row r="184">
          <cell r="A184" t="str">
            <v>6.1.5.2.3</v>
          </cell>
          <cell r="J184">
            <v>1211.5999999999999</v>
          </cell>
          <cell r="O184">
            <v>0</v>
          </cell>
          <cell r="T184">
            <v>0</v>
          </cell>
        </row>
        <row r="185">
          <cell r="A185" t="str">
            <v>12.2.2</v>
          </cell>
          <cell r="J185">
            <v>0</v>
          </cell>
          <cell r="O185">
            <v>0</v>
          </cell>
          <cell r="T185">
            <v>0</v>
          </cell>
        </row>
        <row r="186">
          <cell r="A186" t="str">
            <v>6.1.5.2.3</v>
          </cell>
          <cell r="J186">
            <v>10149.5</v>
          </cell>
          <cell r="O186">
            <v>0</v>
          </cell>
          <cell r="T186">
            <v>0</v>
          </cell>
        </row>
        <row r="187">
          <cell r="A187" t="str">
            <v>6.1.5.2.3</v>
          </cell>
          <cell r="J187">
            <v>260.33999999999997</v>
          </cell>
          <cell r="O187">
            <v>0</v>
          </cell>
          <cell r="T187">
            <v>0</v>
          </cell>
        </row>
        <row r="188">
          <cell r="A188" t="str">
            <v>12.2.2</v>
          </cell>
          <cell r="J188">
            <v>0</v>
          </cell>
          <cell r="O188">
            <v>0</v>
          </cell>
          <cell r="T188">
            <v>0</v>
          </cell>
        </row>
        <row r="189">
          <cell r="A189" t="str">
            <v>6.1.5.2.3</v>
          </cell>
          <cell r="J189">
            <v>11689</v>
          </cell>
          <cell r="O189">
            <v>0</v>
          </cell>
          <cell r="T189">
            <v>0</v>
          </cell>
        </row>
        <row r="190">
          <cell r="A190" t="str">
            <v>6.1.5.2.3</v>
          </cell>
          <cell r="J190">
            <v>0</v>
          </cell>
          <cell r="O190">
            <v>0</v>
          </cell>
          <cell r="T190">
            <v>0</v>
          </cell>
        </row>
        <row r="191">
          <cell r="A191" t="str">
            <v>12.2.2</v>
          </cell>
          <cell r="J191">
            <v>0</v>
          </cell>
          <cell r="O191">
            <v>0</v>
          </cell>
          <cell r="T191">
            <v>0</v>
          </cell>
        </row>
        <row r="192">
          <cell r="A192" t="str">
            <v>6.1.5.2.3</v>
          </cell>
          <cell r="J192">
            <v>0</v>
          </cell>
          <cell r="O192">
            <v>0</v>
          </cell>
          <cell r="T192">
            <v>0</v>
          </cell>
        </row>
        <row r="193">
          <cell r="A193" t="str">
            <v>6.1.5.2.3</v>
          </cell>
          <cell r="J193">
            <v>7612</v>
          </cell>
          <cell r="O193">
            <v>1150</v>
          </cell>
          <cell r="T193">
            <v>0</v>
          </cell>
        </row>
        <row r="194">
          <cell r="A194" t="str">
            <v>6.1.5.2.3</v>
          </cell>
          <cell r="J194">
            <v>5700</v>
          </cell>
          <cell r="O194">
            <v>0</v>
          </cell>
          <cell r="T194">
            <v>0</v>
          </cell>
        </row>
        <row r="195">
          <cell r="A195" t="str">
            <v>6.1.5.2.3</v>
          </cell>
          <cell r="J195">
            <v>3557.5</v>
          </cell>
          <cell r="O195">
            <v>0</v>
          </cell>
          <cell r="T195">
            <v>0</v>
          </cell>
        </row>
        <row r="196">
          <cell r="A196" t="str">
            <v>6.1.5.2.3</v>
          </cell>
          <cell r="J196">
            <v>66320</v>
          </cell>
          <cell r="O196">
            <v>0</v>
          </cell>
          <cell r="T196">
            <v>0</v>
          </cell>
        </row>
        <row r="197">
          <cell r="A197" t="str">
            <v>6.1.5.2.3</v>
          </cell>
          <cell r="J197">
            <v>11109</v>
          </cell>
          <cell r="O197">
            <v>0</v>
          </cell>
          <cell r="T197">
            <v>0</v>
          </cell>
        </row>
        <row r="198">
          <cell r="A198" t="str">
            <v>12.2.2</v>
          </cell>
          <cell r="J198">
            <v>0</v>
          </cell>
          <cell r="O198">
            <v>0</v>
          </cell>
          <cell r="T198">
            <v>0</v>
          </cell>
        </row>
        <row r="199">
          <cell r="A199" t="str">
            <v>12.2.2</v>
          </cell>
          <cell r="J199">
            <v>0</v>
          </cell>
          <cell r="O199">
            <v>0</v>
          </cell>
          <cell r="T199">
            <v>0</v>
          </cell>
        </row>
        <row r="200">
          <cell r="A200" t="str">
            <v>6.1.5.2.3</v>
          </cell>
          <cell r="J200">
            <v>21322.68</v>
          </cell>
          <cell r="O200">
            <v>0</v>
          </cell>
          <cell r="T200">
            <v>0</v>
          </cell>
        </row>
        <row r="201">
          <cell r="A201" t="str">
            <v>6.1.5.2.3</v>
          </cell>
          <cell r="J201">
            <v>0</v>
          </cell>
          <cell r="O201">
            <v>0</v>
          </cell>
          <cell r="T201">
            <v>0</v>
          </cell>
        </row>
        <row r="202">
          <cell r="A202" t="str">
            <v>6.1.5.2.3</v>
          </cell>
          <cell r="J202">
            <v>14963.74</v>
          </cell>
          <cell r="O202">
            <v>0</v>
          </cell>
          <cell r="T202">
            <v>0</v>
          </cell>
        </row>
        <row r="203">
          <cell r="A203" t="str">
            <v>6.1.5.2.3</v>
          </cell>
          <cell r="J203">
            <v>0</v>
          </cell>
          <cell r="O203">
            <v>0</v>
          </cell>
          <cell r="T203">
            <v>0</v>
          </cell>
        </row>
        <row r="204">
          <cell r="A204" t="str">
            <v>6.1.3.4</v>
          </cell>
          <cell r="J204">
            <v>602.33999999999992</v>
          </cell>
          <cell r="O204">
            <v>411.62</v>
          </cell>
          <cell r="T204">
            <v>0</v>
          </cell>
        </row>
        <row r="205">
          <cell r="A205" t="str">
            <v>6.1.5.2.3</v>
          </cell>
          <cell r="J205">
            <v>0</v>
          </cell>
          <cell r="O205">
            <v>0</v>
          </cell>
          <cell r="T205">
            <v>0</v>
          </cell>
        </row>
        <row r="206">
          <cell r="A206" t="str">
            <v>6.1.5.2.3</v>
          </cell>
          <cell r="J206">
            <v>0</v>
          </cell>
          <cell r="O206">
            <v>0</v>
          </cell>
          <cell r="T206">
            <v>0</v>
          </cell>
        </row>
        <row r="207">
          <cell r="A207" t="str">
            <v>6.1.5.2.3</v>
          </cell>
          <cell r="J207">
            <v>0</v>
          </cell>
          <cell r="O207">
            <v>0</v>
          </cell>
          <cell r="T207">
            <v>0</v>
          </cell>
        </row>
        <row r="208">
          <cell r="A208" t="str">
            <v>12.2.2</v>
          </cell>
          <cell r="J208">
            <v>0</v>
          </cell>
          <cell r="O208">
            <v>0</v>
          </cell>
          <cell r="T208">
            <v>0</v>
          </cell>
        </row>
        <row r="209">
          <cell r="A209" t="str">
            <v>6.1.5.2.3</v>
          </cell>
          <cell r="J209">
            <v>0</v>
          </cell>
          <cell r="O209">
            <v>0</v>
          </cell>
          <cell r="T209">
            <v>0</v>
          </cell>
        </row>
        <row r="210">
          <cell r="A210" t="str">
            <v>6.1.5.2.3</v>
          </cell>
          <cell r="J210">
            <v>2600</v>
          </cell>
          <cell r="O210">
            <v>0</v>
          </cell>
          <cell r="T210">
            <v>0</v>
          </cell>
        </row>
        <row r="211">
          <cell r="A211" t="str">
            <v>12.2.2</v>
          </cell>
          <cell r="J211">
            <v>0</v>
          </cell>
          <cell r="O211">
            <v>0</v>
          </cell>
          <cell r="T211">
            <v>0</v>
          </cell>
        </row>
        <row r="212">
          <cell r="A212" t="str">
            <v>12.2.2</v>
          </cell>
          <cell r="J212">
            <v>0</v>
          </cell>
          <cell r="O212">
            <v>0</v>
          </cell>
          <cell r="T212">
            <v>0</v>
          </cell>
        </row>
        <row r="213">
          <cell r="A213" t="str">
            <v>6.1.5.2.3</v>
          </cell>
          <cell r="J213">
            <v>0</v>
          </cell>
          <cell r="O213">
            <v>0</v>
          </cell>
          <cell r="T213">
            <v>0</v>
          </cell>
        </row>
        <row r="214">
          <cell r="A214" t="str">
            <v>12.2.2</v>
          </cell>
          <cell r="J214">
            <v>0</v>
          </cell>
          <cell r="O214">
            <v>0</v>
          </cell>
          <cell r="T214">
            <v>0</v>
          </cell>
        </row>
        <row r="215">
          <cell r="A215" t="str">
            <v>6.1.5.2.3</v>
          </cell>
          <cell r="J215">
            <v>0</v>
          </cell>
          <cell r="O215">
            <v>0</v>
          </cell>
          <cell r="T215">
            <v>0</v>
          </cell>
        </row>
        <row r="216">
          <cell r="A216" t="str">
            <v>6.1.5.2.3</v>
          </cell>
          <cell r="J216">
            <v>0</v>
          </cell>
          <cell r="O216">
            <v>0</v>
          </cell>
          <cell r="T216">
            <v>0</v>
          </cell>
        </row>
        <row r="217">
          <cell r="A217" t="str">
            <v>6.1.5.2.3</v>
          </cell>
          <cell r="J217">
            <v>0</v>
          </cell>
          <cell r="O217">
            <v>0</v>
          </cell>
          <cell r="T217">
            <v>0</v>
          </cell>
        </row>
        <row r="218">
          <cell r="A218" t="str">
            <v>12.2.2</v>
          </cell>
          <cell r="J218">
            <v>0</v>
          </cell>
          <cell r="O218">
            <v>0</v>
          </cell>
          <cell r="T218">
            <v>0</v>
          </cell>
        </row>
        <row r="219">
          <cell r="A219" t="str">
            <v>6.1.5.2.3</v>
          </cell>
          <cell r="J219">
            <v>0</v>
          </cell>
          <cell r="O219">
            <v>0</v>
          </cell>
          <cell r="T219">
            <v>0</v>
          </cell>
        </row>
        <row r="220">
          <cell r="A220" t="str">
            <v>6.1.5.2.3</v>
          </cell>
          <cell r="J220">
            <v>0</v>
          </cell>
          <cell r="O220">
            <v>0</v>
          </cell>
          <cell r="T220">
            <v>0</v>
          </cell>
        </row>
        <row r="221">
          <cell r="A221" t="str">
            <v>6.1.5.2.3</v>
          </cell>
          <cell r="J221">
            <v>0</v>
          </cell>
          <cell r="O221">
            <v>0</v>
          </cell>
          <cell r="T221">
            <v>0</v>
          </cell>
        </row>
        <row r="222">
          <cell r="A222" t="str">
            <v>6.1.5.2.3</v>
          </cell>
          <cell r="J222">
            <v>0</v>
          </cell>
          <cell r="O222">
            <v>0</v>
          </cell>
          <cell r="T222">
            <v>0</v>
          </cell>
        </row>
        <row r="223">
          <cell r="A223" t="str">
            <v>6.1.5.2.3</v>
          </cell>
          <cell r="J223">
            <v>1274.55</v>
          </cell>
          <cell r="O223">
            <v>0</v>
          </cell>
          <cell r="T223">
            <v>0</v>
          </cell>
        </row>
        <row r="224">
          <cell r="A224" t="str">
            <v>6.1.5.2.3</v>
          </cell>
          <cell r="J224">
            <v>0</v>
          </cell>
          <cell r="O224">
            <v>0</v>
          </cell>
          <cell r="T224">
            <v>0</v>
          </cell>
        </row>
        <row r="225">
          <cell r="A225" t="str">
            <v>12.2.2</v>
          </cell>
          <cell r="J225">
            <v>0</v>
          </cell>
          <cell r="O225">
            <v>0</v>
          </cell>
          <cell r="T225">
            <v>0</v>
          </cell>
        </row>
        <row r="226">
          <cell r="A226" t="str">
            <v>6.1.5.2.3</v>
          </cell>
          <cell r="J226">
            <v>1245</v>
          </cell>
          <cell r="O226">
            <v>0</v>
          </cell>
          <cell r="T226">
            <v>0</v>
          </cell>
        </row>
        <row r="227">
          <cell r="A227" t="str">
            <v>6.1.5.2.3</v>
          </cell>
          <cell r="J227">
            <v>0</v>
          </cell>
          <cell r="O227">
            <v>0</v>
          </cell>
          <cell r="T227">
            <v>0</v>
          </cell>
        </row>
        <row r="228">
          <cell r="A228" t="str">
            <v>12.2.2</v>
          </cell>
          <cell r="J228">
            <v>0</v>
          </cell>
          <cell r="O228">
            <v>0</v>
          </cell>
          <cell r="T228">
            <v>0</v>
          </cell>
        </row>
        <row r="229">
          <cell r="A229" t="str">
            <v>12.2.2</v>
          </cell>
          <cell r="J229">
            <v>0</v>
          </cell>
          <cell r="O229">
            <v>0</v>
          </cell>
          <cell r="T229">
            <v>0</v>
          </cell>
        </row>
        <row r="230">
          <cell r="A230" t="str">
            <v>12.2.2</v>
          </cell>
          <cell r="J230">
            <v>0</v>
          </cell>
          <cell r="O230">
            <v>0</v>
          </cell>
          <cell r="T230">
            <v>0</v>
          </cell>
        </row>
        <row r="231">
          <cell r="A231" t="str">
            <v>12.2.2</v>
          </cell>
          <cell r="J231">
            <v>0</v>
          </cell>
          <cell r="O231">
            <v>0</v>
          </cell>
          <cell r="T231">
            <v>0</v>
          </cell>
        </row>
        <row r="232">
          <cell r="A232" t="str">
            <v>12.2.2</v>
          </cell>
          <cell r="J232">
            <v>0</v>
          </cell>
          <cell r="O232">
            <v>0</v>
          </cell>
          <cell r="T232">
            <v>0</v>
          </cell>
        </row>
        <row r="233">
          <cell r="A233" t="str">
            <v>6.1.5.2.3</v>
          </cell>
          <cell r="J233">
            <v>2246.2199999999998</v>
          </cell>
          <cell r="O233">
            <v>0</v>
          </cell>
          <cell r="T233">
            <v>0</v>
          </cell>
        </row>
        <row r="234">
          <cell r="A234" t="str">
            <v>12.2.2</v>
          </cell>
          <cell r="J234">
            <v>0</v>
          </cell>
          <cell r="O234">
            <v>0</v>
          </cell>
          <cell r="T234">
            <v>0</v>
          </cell>
        </row>
        <row r="235">
          <cell r="A235" t="str">
            <v>6.1.5.2.3</v>
          </cell>
          <cell r="J235">
            <v>12500</v>
          </cell>
          <cell r="O235">
            <v>0</v>
          </cell>
          <cell r="T235">
            <v>0</v>
          </cell>
        </row>
        <row r="236">
          <cell r="A236" t="str">
            <v>6.1.5.2.3</v>
          </cell>
          <cell r="J236">
            <v>0</v>
          </cell>
          <cell r="O236">
            <v>0</v>
          </cell>
          <cell r="T236">
            <v>0</v>
          </cell>
        </row>
        <row r="237">
          <cell r="A237" t="str">
            <v>12.2.2</v>
          </cell>
          <cell r="J237">
            <v>0</v>
          </cell>
          <cell r="O237">
            <v>0</v>
          </cell>
          <cell r="T237">
            <v>0</v>
          </cell>
        </row>
        <row r="238">
          <cell r="A238" t="str">
            <v>12.2.2</v>
          </cell>
          <cell r="J238">
            <v>0</v>
          </cell>
          <cell r="O238">
            <v>0</v>
          </cell>
          <cell r="T238">
            <v>0</v>
          </cell>
        </row>
        <row r="239">
          <cell r="A239" t="str">
            <v>12.2.2</v>
          </cell>
          <cell r="J239">
            <v>0</v>
          </cell>
          <cell r="O239">
            <v>0</v>
          </cell>
          <cell r="T239">
            <v>0</v>
          </cell>
        </row>
        <row r="240">
          <cell r="A240" t="str">
            <v>12.2.2</v>
          </cell>
          <cell r="J240">
            <v>0</v>
          </cell>
          <cell r="O240">
            <v>0</v>
          </cell>
          <cell r="T240">
            <v>0</v>
          </cell>
        </row>
        <row r="241">
          <cell r="A241" t="str">
            <v>12.2.2</v>
          </cell>
          <cell r="J241">
            <v>0</v>
          </cell>
          <cell r="O241">
            <v>0</v>
          </cell>
          <cell r="T241">
            <v>0</v>
          </cell>
        </row>
        <row r="242">
          <cell r="A242" t="str">
            <v>6.1.5.2.3</v>
          </cell>
          <cell r="J242">
            <v>0</v>
          </cell>
          <cell r="O242">
            <v>0</v>
          </cell>
          <cell r="T242">
            <v>0</v>
          </cell>
        </row>
        <row r="243">
          <cell r="A243" t="str">
            <v>6.1.5.2.3</v>
          </cell>
          <cell r="J243">
            <v>0</v>
          </cell>
          <cell r="O243">
            <v>0</v>
          </cell>
          <cell r="T243">
            <v>0</v>
          </cell>
        </row>
        <row r="244">
          <cell r="A244" t="str">
            <v>6.1.3.7</v>
          </cell>
          <cell r="J244">
            <v>0</v>
          </cell>
          <cell r="O244">
            <v>0</v>
          </cell>
          <cell r="T244">
            <v>0</v>
          </cell>
        </row>
        <row r="245">
          <cell r="A245" t="str">
            <v>6.1.5.2.3</v>
          </cell>
          <cell r="J245">
            <v>2200</v>
          </cell>
          <cell r="O245">
            <v>0</v>
          </cell>
          <cell r="T245">
            <v>0</v>
          </cell>
        </row>
        <row r="246">
          <cell r="A246" t="str">
            <v>12.2.2</v>
          </cell>
          <cell r="J246">
            <v>0</v>
          </cell>
          <cell r="O246">
            <v>0</v>
          </cell>
          <cell r="T246">
            <v>0</v>
          </cell>
        </row>
        <row r="247">
          <cell r="A247" t="str">
            <v>6.1.5.2.3</v>
          </cell>
          <cell r="J247">
            <v>0</v>
          </cell>
          <cell r="O247">
            <v>0</v>
          </cell>
          <cell r="T247">
            <v>0</v>
          </cell>
        </row>
        <row r="248">
          <cell r="A248" t="str">
            <v>6.1.5.2.3</v>
          </cell>
          <cell r="J248">
            <v>0</v>
          </cell>
          <cell r="O248">
            <v>0</v>
          </cell>
          <cell r="T248">
            <v>0</v>
          </cell>
        </row>
        <row r="249">
          <cell r="A249" t="str">
            <v>6.1.5.2.3</v>
          </cell>
          <cell r="J249">
            <v>970</v>
          </cell>
          <cell r="O249">
            <v>0</v>
          </cell>
          <cell r="T249">
            <v>0</v>
          </cell>
        </row>
        <row r="250">
          <cell r="A250" t="str">
            <v>6.1.5.2.3</v>
          </cell>
          <cell r="J250">
            <v>479.64</v>
          </cell>
          <cell r="O250">
            <v>0</v>
          </cell>
        </row>
        <row r="251">
          <cell r="A251" t="str">
            <v>12.3.2</v>
          </cell>
          <cell r="J251">
            <v>0</v>
          </cell>
          <cell r="O251">
            <v>0</v>
          </cell>
          <cell r="T251">
            <v>0</v>
          </cell>
        </row>
        <row r="252">
          <cell r="A252" t="str">
            <v>12.3.2</v>
          </cell>
          <cell r="J252">
            <v>0</v>
          </cell>
          <cell r="O252">
            <v>0</v>
          </cell>
          <cell r="T252">
            <v>0</v>
          </cell>
        </row>
        <row r="253">
          <cell r="A253" t="str">
            <v>12.3.2</v>
          </cell>
          <cell r="J253">
            <v>0</v>
          </cell>
          <cell r="O253">
            <v>0</v>
          </cell>
          <cell r="T253">
            <v>0</v>
          </cell>
        </row>
        <row r="254">
          <cell r="A254" t="str">
            <v>12.3.2</v>
          </cell>
          <cell r="J254">
            <v>0</v>
          </cell>
          <cell r="O254">
            <v>0</v>
          </cell>
          <cell r="T254">
            <v>0</v>
          </cell>
        </row>
        <row r="255">
          <cell r="A255" t="str">
            <v>12.3.2</v>
          </cell>
          <cell r="J255">
            <v>0</v>
          </cell>
          <cell r="O255">
            <v>0</v>
          </cell>
          <cell r="T255">
            <v>0</v>
          </cell>
        </row>
        <row r="256">
          <cell r="A256" t="str">
            <v>12.3.2</v>
          </cell>
          <cell r="J256">
            <v>0</v>
          </cell>
          <cell r="O256">
            <v>0</v>
          </cell>
          <cell r="T256">
            <v>0</v>
          </cell>
        </row>
        <row r="257">
          <cell r="A257" t="str">
            <v>6.1.5.3.1</v>
          </cell>
          <cell r="J257">
            <v>0</v>
          </cell>
          <cell r="O257">
            <v>0</v>
          </cell>
          <cell r="T257">
            <v>0</v>
          </cell>
        </row>
        <row r="258">
          <cell r="A258" t="str">
            <v>12.3.2</v>
          </cell>
          <cell r="J258">
            <v>0</v>
          </cell>
          <cell r="O258">
            <v>0</v>
          </cell>
          <cell r="T258">
            <v>0</v>
          </cell>
        </row>
        <row r="259">
          <cell r="A259" t="str">
            <v>12.3.2</v>
          </cell>
          <cell r="J259">
            <v>0</v>
          </cell>
          <cell r="O259">
            <v>0</v>
          </cell>
          <cell r="T259">
            <v>0</v>
          </cell>
        </row>
        <row r="260">
          <cell r="A260" t="str">
            <v>6.1.5.3.1</v>
          </cell>
          <cell r="J260">
            <v>3600</v>
          </cell>
          <cell r="O260">
            <v>3600</v>
          </cell>
          <cell r="T260">
            <v>0</v>
          </cell>
        </row>
        <row r="261">
          <cell r="A261" t="str">
            <v>6.1.5.3.1</v>
          </cell>
          <cell r="J261">
            <v>5600</v>
          </cell>
          <cell r="O261">
            <v>1600</v>
          </cell>
          <cell r="T261">
            <v>0</v>
          </cell>
        </row>
        <row r="262">
          <cell r="A262" t="str">
            <v>6.1.5.3.1</v>
          </cell>
          <cell r="J262">
            <v>0</v>
          </cell>
          <cell r="O262">
            <v>0</v>
          </cell>
          <cell r="T262">
            <v>0</v>
          </cell>
        </row>
        <row r="263">
          <cell r="A263" t="str">
            <v>12.3.1</v>
          </cell>
          <cell r="J263">
            <v>0</v>
          </cell>
          <cell r="O263">
            <v>0</v>
          </cell>
          <cell r="T263">
            <v>0</v>
          </cell>
        </row>
        <row r="264">
          <cell r="A264" t="str">
            <v>12.3.1</v>
          </cell>
          <cell r="J264">
            <v>0</v>
          </cell>
          <cell r="O264">
            <v>0</v>
          </cell>
          <cell r="T264">
            <v>0</v>
          </cell>
        </row>
        <row r="265">
          <cell r="A265" t="str">
            <v>12.3.2</v>
          </cell>
          <cell r="J265">
            <v>0</v>
          </cell>
          <cell r="O265">
            <v>0</v>
          </cell>
          <cell r="T265">
            <v>0</v>
          </cell>
        </row>
        <row r="266">
          <cell r="A266" t="str">
            <v>6.1.5.3.4</v>
          </cell>
          <cell r="J266">
            <v>1179.07</v>
          </cell>
          <cell r="O266">
            <v>1060.98</v>
          </cell>
          <cell r="T266">
            <v>0</v>
          </cell>
        </row>
        <row r="267">
          <cell r="A267" t="str">
            <v>6.1.5.3.4</v>
          </cell>
          <cell r="J267">
            <v>6038.88</v>
          </cell>
          <cell r="O267">
            <v>2432.11</v>
          </cell>
          <cell r="T267">
            <v>0</v>
          </cell>
        </row>
        <row r="268">
          <cell r="A268" t="str">
            <v>6.1.5.3.4</v>
          </cell>
          <cell r="J268">
            <v>0</v>
          </cell>
          <cell r="O268">
            <v>195</v>
          </cell>
          <cell r="T268">
            <v>0</v>
          </cell>
        </row>
        <row r="269">
          <cell r="A269" t="str">
            <v>12.3.2</v>
          </cell>
          <cell r="J269">
            <v>0</v>
          </cell>
          <cell r="O269">
            <v>0</v>
          </cell>
          <cell r="T269">
            <v>0</v>
          </cell>
        </row>
        <row r="270">
          <cell r="A270" t="str">
            <v>6.1.5.3.1</v>
          </cell>
          <cell r="J270">
            <v>0</v>
          </cell>
          <cell r="O270">
            <v>0</v>
          </cell>
          <cell r="T270">
            <v>0</v>
          </cell>
        </row>
        <row r="271">
          <cell r="A271" t="str">
            <v>12.3.2</v>
          </cell>
          <cell r="J271">
            <v>0</v>
          </cell>
          <cell r="O271">
            <v>0</v>
          </cell>
          <cell r="T271">
            <v>0</v>
          </cell>
        </row>
        <row r="272">
          <cell r="A272" t="str">
            <v>12.3.2</v>
          </cell>
          <cell r="J272">
            <v>0</v>
          </cell>
          <cell r="O272">
            <v>0</v>
          </cell>
          <cell r="T272">
            <v>0</v>
          </cell>
        </row>
        <row r="273">
          <cell r="A273" t="str">
            <v>12.3.2</v>
          </cell>
          <cell r="J273">
            <v>0</v>
          </cell>
          <cell r="O273">
            <v>0</v>
          </cell>
          <cell r="T273">
            <v>0</v>
          </cell>
        </row>
        <row r="274">
          <cell r="A274" t="str">
            <v>12.3.2</v>
          </cell>
          <cell r="J274">
            <v>0</v>
          </cell>
          <cell r="O274">
            <v>0</v>
          </cell>
          <cell r="T274">
            <v>0</v>
          </cell>
        </row>
        <row r="275">
          <cell r="A275" t="str">
            <v>6.1.5.3.1</v>
          </cell>
          <cell r="J275">
            <v>1655.03</v>
          </cell>
          <cell r="O275">
            <v>16018.16</v>
          </cell>
          <cell r="T275">
            <v>0</v>
          </cell>
        </row>
        <row r="276">
          <cell r="A276" t="str">
            <v>12.3.2</v>
          </cell>
          <cell r="J276">
            <v>0</v>
          </cell>
          <cell r="O276">
            <v>0</v>
          </cell>
          <cell r="T276">
            <v>0</v>
          </cell>
        </row>
        <row r="277">
          <cell r="A277" t="str">
            <v>6.1.5.3.4</v>
          </cell>
          <cell r="J277">
            <v>0</v>
          </cell>
          <cell r="O277">
            <v>0</v>
          </cell>
          <cell r="T277">
            <v>0</v>
          </cell>
        </row>
        <row r="278">
          <cell r="A278" t="str">
            <v>12.3.1</v>
          </cell>
          <cell r="J278">
            <v>0</v>
          </cell>
          <cell r="O278">
            <v>0</v>
          </cell>
          <cell r="T278">
            <v>0</v>
          </cell>
        </row>
        <row r="279">
          <cell r="A279" t="str">
            <v>12.3.1</v>
          </cell>
          <cell r="J279">
            <v>0</v>
          </cell>
          <cell r="O279">
            <v>0</v>
          </cell>
          <cell r="T279">
            <v>0</v>
          </cell>
        </row>
        <row r="280">
          <cell r="A280" t="str">
            <v>12.3.1</v>
          </cell>
          <cell r="J280">
            <v>0</v>
          </cell>
          <cell r="O280">
            <v>0</v>
          </cell>
          <cell r="T280">
            <v>0</v>
          </cell>
        </row>
        <row r="281">
          <cell r="A281" t="str">
            <v>6.1.5.3.1</v>
          </cell>
          <cell r="J281">
            <v>11178.69</v>
          </cell>
          <cell r="O281">
            <v>2562.7600000000002</v>
          </cell>
          <cell r="T281">
            <v>0</v>
          </cell>
        </row>
        <row r="282">
          <cell r="A282" t="str">
            <v>12.3.1</v>
          </cell>
          <cell r="J282">
            <v>0</v>
          </cell>
          <cell r="O282">
            <v>0</v>
          </cell>
          <cell r="T282">
            <v>0</v>
          </cell>
        </row>
        <row r="283">
          <cell r="A283" t="str">
            <v>12.3.1</v>
          </cell>
          <cell r="J283">
            <v>0</v>
          </cell>
          <cell r="O283">
            <v>0</v>
          </cell>
          <cell r="T283">
            <v>0</v>
          </cell>
        </row>
        <row r="284">
          <cell r="A284" t="str">
            <v>12.3.1</v>
          </cell>
          <cell r="J284">
            <v>0</v>
          </cell>
          <cell r="O284">
            <v>0</v>
          </cell>
          <cell r="T284">
            <v>0</v>
          </cell>
        </row>
        <row r="285">
          <cell r="A285" t="str">
            <v>12.3.1</v>
          </cell>
          <cell r="J285">
            <v>0</v>
          </cell>
          <cell r="O285">
            <v>0</v>
          </cell>
          <cell r="T285">
            <v>0</v>
          </cell>
        </row>
        <row r="286">
          <cell r="A286" t="str">
            <v>6.1.5.1.3</v>
          </cell>
          <cell r="J286">
            <v>0</v>
          </cell>
          <cell r="O286">
            <v>208.4</v>
          </cell>
          <cell r="T286">
            <v>0</v>
          </cell>
        </row>
        <row r="287">
          <cell r="A287" t="str">
            <v>12.3.2</v>
          </cell>
          <cell r="J287">
            <v>0</v>
          </cell>
          <cell r="O287">
            <v>0</v>
          </cell>
          <cell r="T287">
            <v>0</v>
          </cell>
        </row>
        <row r="288">
          <cell r="A288" t="str">
            <v>12.3.2</v>
          </cell>
          <cell r="J288">
            <v>0</v>
          </cell>
          <cell r="O288">
            <v>0</v>
          </cell>
          <cell r="T288">
            <v>0</v>
          </cell>
        </row>
        <row r="289">
          <cell r="A289" t="str">
            <v>12.3.2</v>
          </cell>
          <cell r="J289">
            <v>0</v>
          </cell>
          <cell r="O289">
            <v>0</v>
          </cell>
          <cell r="T289">
            <v>0</v>
          </cell>
        </row>
        <row r="290">
          <cell r="A290" t="str">
            <v>6.1.5.3.4</v>
          </cell>
          <cell r="J290">
            <v>180</v>
          </cell>
          <cell r="O290">
            <v>0</v>
          </cell>
          <cell r="T290">
            <v>0</v>
          </cell>
        </row>
        <row r="291">
          <cell r="A291" t="str">
            <v>6.1.5.3.4</v>
          </cell>
          <cell r="J291">
            <v>3365</v>
          </cell>
          <cell r="O291">
            <v>0</v>
          </cell>
          <cell r="T291">
            <v>0</v>
          </cell>
        </row>
        <row r="292">
          <cell r="A292" t="str">
            <v>12.3.2</v>
          </cell>
          <cell r="J292">
            <v>0</v>
          </cell>
          <cell r="O292">
            <v>0</v>
          </cell>
          <cell r="T292">
            <v>0</v>
          </cell>
        </row>
        <row r="293">
          <cell r="A293" t="str">
            <v>12.3.2</v>
          </cell>
          <cell r="J293">
            <v>0</v>
          </cell>
          <cell r="O293">
            <v>0</v>
          </cell>
          <cell r="T293">
            <v>0</v>
          </cell>
        </row>
        <row r="294">
          <cell r="A294" t="str">
            <v>12.3.2</v>
          </cell>
          <cell r="J294">
            <v>0</v>
          </cell>
          <cell r="O294">
            <v>0</v>
          </cell>
          <cell r="T294">
            <v>0</v>
          </cell>
        </row>
        <row r="295">
          <cell r="A295" t="str">
            <v>12.3.2</v>
          </cell>
          <cell r="J295">
            <v>0</v>
          </cell>
          <cell r="O295">
            <v>0</v>
          </cell>
          <cell r="T295">
            <v>0</v>
          </cell>
        </row>
        <row r="296">
          <cell r="A296" t="str">
            <v>12.3.2</v>
          </cell>
          <cell r="J296">
            <v>0</v>
          </cell>
          <cell r="O296">
            <v>0</v>
          </cell>
          <cell r="T296">
            <v>0</v>
          </cell>
        </row>
        <row r="297">
          <cell r="A297" t="str">
            <v>12.3.2</v>
          </cell>
          <cell r="J297">
            <v>0</v>
          </cell>
          <cell r="O297">
            <v>0</v>
          </cell>
          <cell r="T297">
            <v>0</v>
          </cell>
        </row>
        <row r="298">
          <cell r="A298" t="str">
            <v>6.1.5.3.4</v>
          </cell>
          <cell r="J298">
            <v>0</v>
          </cell>
          <cell r="O298">
            <v>0</v>
          </cell>
          <cell r="T298">
            <v>0</v>
          </cell>
        </row>
        <row r="299">
          <cell r="A299" t="str">
            <v>6.1.5.3.4</v>
          </cell>
          <cell r="J299">
            <v>0</v>
          </cell>
          <cell r="O299">
            <v>2121.92</v>
          </cell>
          <cell r="T299">
            <v>0</v>
          </cell>
        </row>
        <row r="300">
          <cell r="A300" t="str">
            <v>12.3.2</v>
          </cell>
          <cell r="J300">
            <v>0</v>
          </cell>
          <cell r="O300">
            <v>0</v>
          </cell>
          <cell r="T300">
            <v>0</v>
          </cell>
        </row>
        <row r="301">
          <cell r="A301" t="str">
            <v>6.1.5.3.4</v>
          </cell>
          <cell r="J301">
            <v>0</v>
          </cell>
          <cell r="O301">
            <v>529.08000000000004</v>
          </cell>
          <cell r="T301">
            <v>0</v>
          </cell>
        </row>
        <row r="302">
          <cell r="A302" t="str">
            <v>6.1.5.3.4</v>
          </cell>
          <cell r="J302">
            <v>4018.56</v>
          </cell>
          <cell r="O302">
            <v>122</v>
          </cell>
          <cell r="T302">
            <v>0</v>
          </cell>
        </row>
        <row r="303">
          <cell r="A303" t="str">
            <v>12.3.2</v>
          </cell>
          <cell r="J303">
            <v>0</v>
          </cell>
          <cell r="O303">
            <v>0</v>
          </cell>
          <cell r="T303">
            <v>0</v>
          </cell>
        </row>
        <row r="304">
          <cell r="A304" t="str">
            <v>6.1.5.3.4</v>
          </cell>
          <cell r="J304">
            <v>0</v>
          </cell>
          <cell r="O304">
            <v>9000</v>
          </cell>
          <cell r="T304">
            <v>0</v>
          </cell>
        </row>
        <row r="305">
          <cell r="A305" t="str">
            <v>6.1.5.3.4</v>
          </cell>
          <cell r="J305">
            <v>0</v>
          </cell>
          <cell r="O305">
            <v>5600</v>
          </cell>
          <cell r="T305">
            <v>0</v>
          </cell>
        </row>
        <row r="306">
          <cell r="A306" t="str">
            <v>12.3.2</v>
          </cell>
          <cell r="J306">
            <v>0</v>
          </cell>
          <cell r="O306">
            <v>0</v>
          </cell>
          <cell r="T306">
            <v>0</v>
          </cell>
        </row>
        <row r="307">
          <cell r="A307" t="str">
            <v>12.3.2</v>
          </cell>
          <cell r="J307">
            <v>0</v>
          </cell>
          <cell r="O307">
            <v>0</v>
          </cell>
          <cell r="T307">
            <v>0</v>
          </cell>
        </row>
        <row r="308">
          <cell r="A308" t="str">
            <v>12.3.2</v>
          </cell>
          <cell r="J308">
            <v>0</v>
          </cell>
          <cell r="O308">
            <v>0</v>
          </cell>
          <cell r="T308">
            <v>0</v>
          </cell>
        </row>
        <row r="309">
          <cell r="A309" t="str">
            <v>12.3.2</v>
          </cell>
          <cell r="J309">
            <v>0</v>
          </cell>
          <cell r="O309">
            <v>0</v>
          </cell>
          <cell r="T309">
            <v>0</v>
          </cell>
        </row>
        <row r="310">
          <cell r="A310" t="str">
            <v>6.1.5.3.4</v>
          </cell>
          <cell r="J310">
            <v>0</v>
          </cell>
          <cell r="O310">
            <v>1000</v>
          </cell>
          <cell r="T310">
            <v>0</v>
          </cell>
        </row>
        <row r="311">
          <cell r="A311" t="str">
            <v>12.3.2</v>
          </cell>
          <cell r="J311">
            <v>0</v>
          </cell>
          <cell r="O311">
            <v>0</v>
          </cell>
          <cell r="T311">
            <v>0</v>
          </cell>
        </row>
        <row r="312">
          <cell r="A312" t="str">
            <v>12.3.2</v>
          </cell>
          <cell r="J312">
            <v>0</v>
          </cell>
          <cell r="O312">
            <v>0</v>
          </cell>
          <cell r="T312">
            <v>0</v>
          </cell>
        </row>
        <row r="313">
          <cell r="A313" t="str">
            <v>6.1.5.4.1</v>
          </cell>
          <cell r="J313">
            <v>0</v>
          </cell>
          <cell r="O313">
            <v>0</v>
          </cell>
          <cell r="T313">
            <v>0</v>
          </cell>
        </row>
        <row r="314">
          <cell r="A314" t="str">
            <v>6.1.5.4.1</v>
          </cell>
          <cell r="J314">
            <v>0</v>
          </cell>
          <cell r="O314">
            <v>0</v>
          </cell>
          <cell r="T314">
            <v>0</v>
          </cell>
        </row>
        <row r="315">
          <cell r="A315" t="str">
            <v>6.1.5.4.1</v>
          </cell>
          <cell r="J315">
            <v>0</v>
          </cell>
          <cell r="O315">
            <v>0</v>
          </cell>
          <cell r="T315">
            <v>0</v>
          </cell>
        </row>
        <row r="316">
          <cell r="A316" t="str">
            <v>6.1.5.4.1</v>
          </cell>
          <cell r="J316">
            <v>0</v>
          </cell>
          <cell r="O316">
            <v>0</v>
          </cell>
          <cell r="T316">
            <v>0</v>
          </cell>
        </row>
        <row r="317">
          <cell r="A317" t="str">
            <v>6.1.5.4.1</v>
          </cell>
          <cell r="J317">
            <v>0</v>
          </cell>
          <cell r="O317">
            <v>0</v>
          </cell>
          <cell r="T317">
            <v>0</v>
          </cell>
        </row>
        <row r="318">
          <cell r="A318" t="str">
            <v>6.1.5.4.1</v>
          </cell>
          <cell r="J318">
            <v>0</v>
          </cell>
          <cell r="O318">
            <v>0</v>
          </cell>
          <cell r="T318">
            <v>0</v>
          </cell>
        </row>
        <row r="319">
          <cell r="A319" t="str">
            <v>6.1.5.4.1</v>
          </cell>
          <cell r="J319">
            <v>0</v>
          </cell>
          <cell r="O319">
            <v>0</v>
          </cell>
          <cell r="T319">
            <v>0</v>
          </cell>
        </row>
        <row r="320">
          <cell r="A320" t="str">
            <v>6.1.5.4.1</v>
          </cell>
          <cell r="J320">
            <v>0</v>
          </cell>
          <cell r="O320">
            <v>0</v>
          </cell>
          <cell r="T320">
            <v>0</v>
          </cell>
        </row>
        <row r="321">
          <cell r="A321" t="str">
            <v>6.1.5.4.1</v>
          </cell>
          <cell r="J321">
            <v>0</v>
          </cell>
          <cell r="O321">
            <v>0</v>
          </cell>
          <cell r="T321">
            <v>0</v>
          </cell>
        </row>
        <row r="322">
          <cell r="A322" t="str">
            <v>6.1.5.4.1</v>
          </cell>
          <cell r="J322">
            <v>0</v>
          </cell>
          <cell r="O322">
            <v>0</v>
          </cell>
          <cell r="T322">
            <v>0</v>
          </cell>
        </row>
        <row r="323">
          <cell r="A323" t="str">
            <v>6.1.5.4.1</v>
          </cell>
          <cell r="J323">
            <v>0</v>
          </cell>
          <cell r="O323">
            <v>0</v>
          </cell>
          <cell r="T323">
            <v>0</v>
          </cell>
        </row>
        <row r="324">
          <cell r="A324" t="str">
            <v>6.1.5.4.1</v>
          </cell>
          <cell r="J324">
            <v>0</v>
          </cell>
          <cell r="O324">
            <v>0</v>
          </cell>
          <cell r="T324">
            <v>0</v>
          </cell>
        </row>
        <row r="325">
          <cell r="A325" t="str">
            <v>6.1.5.4.1</v>
          </cell>
          <cell r="J325">
            <v>0</v>
          </cell>
          <cell r="O325">
            <v>0</v>
          </cell>
          <cell r="T325">
            <v>0</v>
          </cell>
        </row>
        <row r="326">
          <cell r="A326" t="str">
            <v>6.1.5.4.1</v>
          </cell>
          <cell r="J326">
            <v>0</v>
          </cell>
          <cell r="O326">
            <v>0</v>
          </cell>
          <cell r="T326">
            <v>0</v>
          </cell>
        </row>
        <row r="327">
          <cell r="A327" t="str">
            <v>6.1.5.4.1</v>
          </cell>
          <cell r="J327">
            <v>0</v>
          </cell>
          <cell r="O327">
            <v>0</v>
          </cell>
          <cell r="T327">
            <v>0</v>
          </cell>
        </row>
        <row r="328">
          <cell r="A328" t="str">
            <v>6.1.5.4.1</v>
          </cell>
          <cell r="J328">
            <v>0</v>
          </cell>
          <cell r="O328">
            <v>0</v>
          </cell>
          <cell r="T328">
            <v>0</v>
          </cell>
        </row>
        <row r="329">
          <cell r="A329" t="str">
            <v>6.1.5.4.1</v>
          </cell>
          <cell r="J329">
            <v>0</v>
          </cell>
          <cell r="O329">
            <v>0</v>
          </cell>
          <cell r="T329">
            <v>0</v>
          </cell>
        </row>
        <row r="330">
          <cell r="A330" t="str">
            <v>6.1.5.4.1</v>
          </cell>
          <cell r="J330">
            <v>0</v>
          </cell>
          <cell r="O330">
            <v>0</v>
          </cell>
          <cell r="T330">
            <v>0</v>
          </cell>
        </row>
        <row r="331">
          <cell r="A331" t="str">
            <v>6.1.5.4.1</v>
          </cell>
          <cell r="J331">
            <v>0</v>
          </cell>
          <cell r="O331">
            <v>0</v>
          </cell>
          <cell r="T331">
            <v>0</v>
          </cell>
        </row>
        <row r="332">
          <cell r="A332" t="str">
            <v>6.1.5.4.1</v>
          </cell>
          <cell r="J332">
            <v>0</v>
          </cell>
          <cell r="O332">
            <v>0</v>
          </cell>
          <cell r="T332">
            <v>0</v>
          </cell>
        </row>
        <row r="333">
          <cell r="A333" t="str">
            <v>6.1.5.4.1</v>
          </cell>
          <cell r="J333">
            <v>0</v>
          </cell>
          <cell r="O333">
            <v>0</v>
          </cell>
          <cell r="T333">
            <v>0</v>
          </cell>
        </row>
        <row r="334">
          <cell r="A334" t="str">
            <v>6.1.5.4.1</v>
          </cell>
          <cell r="J334">
            <v>0</v>
          </cell>
          <cell r="O334">
            <v>0</v>
          </cell>
          <cell r="T334">
            <v>0</v>
          </cell>
        </row>
        <row r="335">
          <cell r="A335" t="str">
            <v>6.1.5.4.1</v>
          </cell>
          <cell r="J335">
            <v>0</v>
          </cell>
          <cell r="O335">
            <v>0</v>
          </cell>
          <cell r="T335">
            <v>0</v>
          </cell>
        </row>
        <row r="336">
          <cell r="A336" t="str">
            <v>6.1.5.4.1</v>
          </cell>
          <cell r="J336">
            <v>0</v>
          </cell>
          <cell r="O336">
            <v>0</v>
          </cell>
          <cell r="T336">
            <v>0</v>
          </cell>
        </row>
        <row r="337">
          <cell r="A337" t="str">
            <v>6.1.5.4.1</v>
          </cell>
          <cell r="J337">
            <v>0</v>
          </cell>
          <cell r="O337">
            <v>0</v>
          </cell>
          <cell r="T337">
            <v>0</v>
          </cell>
        </row>
        <row r="338">
          <cell r="A338" t="str">
            <v>6.1.5.4.1</v>
          </cell>
          <cell r="J338">
            <v>0</v>
          </cell>
          <cell r="O338">
            <v>0</v>
          </cell>
          <cell r="T338">
            <v>0</v>
          </cell>
        </row>
        <row r="339">
          <cell r="A339" t="str">
            <v>6.1.5.4.1</v>
          </cell>
          <cell r="J339">
            <v>175</v>
          </cell>
          <cell r="O339">
            <v>0</v>
          </cell>
          <cell r="T339">
            <v>0</v>
          </cell>
        </row>
        <row r="340">
          <cell r="A340" t="str">
            <v>6.1.5.4.1</v>
          </cell>
          <cell r="J340">
            <v>0</v>
          </cell>
          <cell r="O340">
            <v>0</v>
          </cell>
          <cell r="T340">
            <v>0</v>
          </cell>
        </row>
        <row r="341">
          <cell r="A341" t="str">
            <v>6.1.5.4.1</v>
          </cell>
          <cell r="J341">
            <v>0</v>
          </cell>
          <cell r="O341">
            <v>0</v>
          </cell>
          <cell r="T341">
            <v>0</v>
          </cell>
        </row>
        <row r="342">
          <cell r="A342" t="str">
            <v>6.1.5.4.1</v>
          </cell>
          <cell r="J342">
            <v>0</v>
          </cell>
          <cell r="O342">
            <v>0</v>
          </cell>
          <cell r="T342">
            <v>0</v>
          </cell>
        </row>
        <row r="343">
          <cell r="A343" t="str">
            <v>6.1.5.4.1</v>
          </cell>
          <cell r="J343">
            <v>0</v>
          </cell>
          <cell r="O343">
            <v>0</v>
          </cell>
          <cell r="T343">
            <v>0</v>
          </cell>
        </row>
        <row r="344">
          <cell r="A344" t="str">
            <v>6.1.5.4.1</v>
          </cell>
          <cell r="J344">
            <v>0</v>
          </cell>
          <cell r="O344">
            <v>0</v>
          </cell>
          <cell r="T344">
            <v>0</v>
          </cell>
        </row>
        <row r="345">
          <cell r="A345" t="str">
            <v>6.1.5.4.1</v>
          </cell>
          <cell r="J345">
            <v>0</v>
          </cell>
          <cell r="O345">
            <v>0</v>
          </cell>
          <cell r="T345">
            <v>0</v>
          </cell>
        </row>
        <row r="346">
          <cell r="A346" t="str">
            <v>6.1.5.4.1</v>
          </cell>
          <cell r="J346">
            <v>0</v>
          </cell>
          <cell r="O346">
            <v>0</v>
          </cell>
          <cell r="T346">
            <v>0</v>
          </cell>
        </row>
        <row r="347">
          <cell r="A347" t="str">
            <v>6.1.5.4.1</v>
          </cell>
          <cell r="J347">
            <v>0</v>
          </cell>
          <cell r="O347">
            <v>0</v>
          </cell>
          <cell r="T347">
            <v>0</v>
          </cell>
        </row>
        <row r="348">
          <cell r="A348" t="str">
            <v>6.1.5.4.1</v>
          </cell>
          <cell r="J348">
            <v>0</v>
          </cell>
          <cell r="O348">
            <v>0</v>
          </cell>
          <cell r="T348">
            <v>0</v>
          </cell>
        </row>
        <row r="349">
          <cell r="A349" t="str">
            <v>6.1.5.4.1</v>
          </cell>
          <cell r="J349">
            <v>0</v>
          </cell>
          <cell r="O349">
            <v>0</v>
          </cell>
          <cell r="T349">
            <v>0</v>
          </cell>
        </row>
        <row r="350">
          <cell r="A350" t="str">
            <v>6.1.5.4.1</v>
          </cell>
          <cell r="J350">
            <v>0</v>
          </cell>
          <cell r="O350">
            <v>0</v>
          </cell>
          <cell r="T350">
            <v>0</v>
          </cell>
        </row>
        <row r="351">
          <cell r="A351" t="str">
            <v>6.1.5.4.1</v>
          </cell>
          <cell r="J351">
            <v>0</v>
          </cell>
          <cell r="O351">
            <v>0</v>
          </cell>
          <cell r="T351">
            <v>0</v>
          </cell>
        </row>
        <row r="352">
          <cell r="A352" t="str">
            <v>6.1.5.4.1</v>
          </cell>
          <cell r="J352">
            <v>0</v>
          </cell>
          <cell r="O352">
            <v>0</v>
          </cell>
          <cell r="T352">
            <v>0</v>
          </cell>
        </row>
        <row r="353">
          <cell r="A353" t="str">
            <v>6.1.5.4.1</v>
          </cell>
          <cell r="J353">
            <v>0</v>
          </cell>
          <cell r="O353">
            <v>0</v>
          </cell>
          <cell r="T353">
            <v>0</v>
          </cell>
        </row>
        <row r="354">
          <cell r="A354" t="str">
            <v>6.1.5.4.1</v>
          </cell>
          <cell r="J354">
            <v>0</v>
          </cell>
          <cell r="O354">
            <v>0</v>
          </cell>
          <cell r="T354">
            <v>0</v>
          </cell>
        </row>
        <row r="355">
          <cell r="A355" t="str">
            <v>6.1.5.4.1</v>
          </cell>
          <cell r="J355">
            <v>0</v>
          </cell>
          <cell r="O355">
            <v>0</v>
          </cell>
          <cell r="T355">
            <v>0</v>
          </cell>
        </row>
        <row r="356">
          <cell r="A356" t="str">
            <v>6.1.5.4.1</v>
          </cell>
          <cell r="J356">
            <v>0</v>
          </cell>
          <cell r="O356">
            <v>0</v>
          </cell>
          <cell r="T356">
            <v>0</v>
          </cell>
        </row>
        <row r="357">
          <cell r="A357" t="str">
            <v>6.1.5.4.1</v>
          </cell>
          <cell r="J357">
            <v>0</v>
          </cell>
          <cell r="O357">
            <v>0</v>
          </cell>
          <cell r="T357">
            <v>0</v>
          </cell>
        </row>
        <row r="358">
          <cell r="A358" t="str">
            <v>6.1.5.4.1</v>
          </cell>
          <cell r="J358">
            <v>0</v>
          </cell>
          <cell r="O358">
            <v>0</v>
          </cell>
          <cell r="T358">
            <v>0</v>
          </cell>
        </row>
        <row r="359">
          <cell r="A359" t="str">
            <v>6.1.5.4.1</v>
          </cell>
          <cell r="J359">
            <v>0</v>
          </cell>
          <cell r="O359">
            <v>0</v>
          </cell>
          <cell r="T359">
            <v>0</v>
          </cell>
        </row>
        <row r="360">
          <cell r="A360" t="str">
            <v>6.1.5.4.1</v>
          </cell>
          <cell r="J360">
            <v>0</v>
          </cell>
          <cell r="O360">
            <v>0</v>
          </cell>
          <cell r="T360">
            <v>0</v>
          </cell>
        </row>
        <row r="361">
          <cell r="A361" t="str">
            <v>6.1.5.4.1</v>
          </cell>
          <cell r="J361">
            <v>0</v>
          </cell>
          <cell r="O361">
            <v>0</v>
          </cell>
          <cell r="T361">
            <v>0</v>
          </cell>
        </row>
        <row r="362">
          <cell r="A362" t="str">
            <v>6.1.5.4.1</v>
          </cell>
          <cell r="J362">
            <v>0</v>
          </cell>
          <cell r="O362">
            <v>0</v>
          </cell>
          <cell r="T362">
            <v>0</v>
          </cell>
        </row>
        <row r="363">
          <cell r="A363" t="str">
            <v>6.1.5.4.1</v>
          </cell>
          <cell r="J363">
            <v>0</v>
          </cell>
          <cell r="O363">
            <v>0</v>
          </cell>
          <cell r="T363">
            <v>0</v>
          </cell>
        </row>
        <row r="364">
          <cell r="A364" t="str">
            <v>6.1.5.4.1</v>
          </cell>
          <cell r="J364">
            <v>0</v>
          </cell>
          <cell r="O364">
            <v>0</v>
          </cell>
          <cell r="T364">
            <v>0</v>
          </cell>
        </row>
        <row r="365">
          <cell r="A365" t="str">
            <v>6.1.5.4.1</v>
          </cell>
          <cell r="J365">
            <v>0</v>
          </cell>
          <cell r="O365">
            <v>0</v>
          </cell>
          <cell r="T365">
            <v>0</v>
          </cell>
        </row>
        <row r="366">
          <cell r="A366" t="str">
            <v>6.1.5.4.1</v>
          </cell>
          <cell r="J366">
            <v>0</v>
          </cell>
          <cell r="O366">
            <v>0</v>
          </cell>
          <cell r="T366">
            <v>0</v>
          </cell>
        </row>
        <row r="367">
          <cell r="A367" t="str">
            <v>6.1.5.4.1</v>
          </cell>
          <cell r="J367">
            <v>0</v>
          </cell>
          <cell r="O367">
            <v>0</v>
          </cell>
          <cell r="T367">
            <v>0</v>
          </cell>
        </row>
        <row r="368">
          <cell r="A368" t="str">
            <v>6.1.5.4.1</v>
          </cell>
          <cell r="J368">
            <v>0</v>
          </cell>
          <cell r="O368">
            <v>0</v>
          </cell>
          <cell r="T368">
            <v>0</v>
          </cell>
        </row>
        <row r="369">
          <cell r="A369" t="str">
            <v>6.1.5.4.1</v>
          </cell>
          <cell r="J369">
            <v>0</v>
          </cell>
          <cell r="O369">
            <v>0</v>
          </cell>
          <cell r="T369">
            <v>0</v>
          </cell>
        </row>
        <row r="370">
          <cell r="A370" t="str">
            <v>6.1.5.4.1</v>
          </cell>
          <cell r="J370">
            <v>0</v>
          </cell>
          <cell r="O370">
            <v>0</v>
          </cell>
          <cell r="T370">
            <v>0</v>
          </cell>
        </row>
        <row r="371">
          <cell r="A371" t="str">
            <v>6.1.5.4.1</v>
          </cell>
          <cell r="J371">
            <v>0</v>
          </cell>
          <cell r="O371">
            <v>0</v>
          </cell>
          <cell r="T371">
            <v>0</v>
          </cell>
        </row>
        <row r="372">
          <cell r="A372" t="str">
            <v>6.1.5.4.1</v>
          </cell>
          <cell r="J372">
            <v>0</v>
          </cell>
          <cell r="O372">
            <v>0</v>
          </cell>
          <cell r="T372">
            <v>0</v>
          </cell>
        </row>
        <row r="373">
          <cell r="A373" t="str">
            <v>6.1.5.4.1</v>
          </cell>
          <cell r="J373">
            <v>0</v>
          </cell>
          <cell r="O373">
            <v>0</v>
          </cell>
          <cell r="T373">
            <v>0</v>
          </cell>
        </row>
        <row r="374">
          <cell r="A374" t="str">
            <v>6.1.5.4.1</v>
          </cell>
          <cell r="J374">
            <v>0</v>
          </cell>
          <cell r="O374">
            <v>0</v>
          </cell>
          <cell r="T374">
            <v>0</v>
          </cell>
        </row>
        <row r="375">
          <cell r="A375" t="str">
            <v>6.1.5.4.1</v>
          </cell>
          <cell r="J375">
            <v>0</v>
          </cell>
          <cell r="O375">
            <v>0</v>
          </cell>
          <cell r="T375">
            <v>0</v>
          </cell>
        </row>
        <row r="376">
          <cell r="A376" t="str">
            <v>6.1.5.4.1</v>
          </cell>
          <cell r="J376">
            <v>0</v>
          </cell>
          <cell r="O376">
            <v>0</v>
          </cell>
          <cell r="T376">
            <v>0</v>
          </cell>
        </row>
        <row r="377">
          <cell r="A377" t="str">
            <v>6.1.5.4.1</v>
          </cell>
          <cell r="J377">
            <v>0</v>
          </cell>
          <cell r="O377">
            <v>0</v>
          </cell>
          <cell r="T377">
            <v>0</v>
          </cell>
        </row>
        <row r="378">
          <cell r="A378" t="str">
            <v>6.1.5.4.1</v>
          </cell>
          <cell r="J378">
            <v>0</v>
          </cell>
          <cell r="O378">
            <v>0</v>
          </cell>
          <cell r="T378">
            <v>0</v>
          </cell>
        </row>
        <row r="379">
          <cell r="A379" t="str">
            <v>6.1.5.4.1</v>
          </cell>
          <cell r="J379">
            <v>0</v>
          </cell>
          <cell r="O379">
            <v>0</v>
          </cell>
          <cell r="T379">
            <v>0</v>
          </cell>
        </row>
        <row r="380">
          <cell r="A380" t="str">
            <v>6.1.5.4.1</v>
          </cell>
          <cell r="J380">
            <v>0</v>
          </cell>
          <cell r="O380">
            <v>0</v>
          </cell>
          <cell r="T380">
            <v>0</v>
          </cell>
        </row>
        <row r="381">
          <cell r="A381" t="str">
            <v>6.1.5.4.1</v>
          </cell>
          <cell r="J381">
            <v>0</v>
          </cell>
          <cell r="O381">
            <v>0</v>
          </cell>
          <cell r="T381">
            <v>0</v>
          </cell>
        </row>
        <row r="382">
          <cell r="A382" t="str">
            <v>6.1.5.4.1</v>
          </cell>
          <cell r="J382">
            <v>0</v>
          </cell>
          <cell r="O382">
            <v>0</v>
          </cell>
          <cell r="T382">
            <v>0</v>
          </cell>
        </row>
        <row r="383">
          <cell r="A383" t="str">
            <v>6.1.5.4.1</v>
          </cell>
          <cell r="J383">
            <v>0</v>
          </cell>
          <cell r="O383">
            <v>0</v>
          </cell>
          <cell r="T383">
            <v>0</v>
          </cell>
        </row>
        <row r="384">
          <cell r="A384" t="str">
            <v>6.1.5.4.1</v>
          </cell>
          <cell r="J384">
            <v>0</v>
          </cell>
          <cell r="O384">
            <v>0</v>
          </cell>
          <cell r="T384">
            <v>0</v>
          </cell>
        </row>
        <row r="385">
          <cell r="A385" t="str">
            <v>6.1.5.4.1</v>
          </cell>
          <cell r="J385">
            <v>0</v>
          </cell>
          <cell r="O385">
            <v>0</v>
          </cell>
          <cell r="T385">
            <v>0</v>
          </cell>
        </row>
        <row r="386">
          <cell r="A386" t="str">
            <v>6.1.5.4.1</v>
          </cell>
          <cell r="J386">
            <v>0</v>
          </cell>
          <cell r="O386">
            <v>20504.63</v>
          </cell>
          <cell r="T386">
            <v>0</v>
          </cell>
        </row>
        <row r="387">
          <cell r="A387" t="str">
            <v>6.1.5.4.1</v>
          </cell>
          <cell r="J387">
            <v>0</v>
          </cell>
          <cell r="O387">
            <v>0</v>
          </cell>
          <cell r="T387">
            <v>0</v>
          </cell>
        </row>
        <row r="388">
          <cell r="A388" t="str">
            <v>6.1.5.4.1</v>
          </cell>
          <cell r="J388">
            <v>0</v>
          </cell>
          <cell r="O388">
            <v>0</v>
          </cell>
          <cell r="T388">
            <v>0</v>
          </cell>
        </row>
        <row r="389">
          <cell r="A389" t="str">
            <v>6.1.5.4.1</v>
          </cell>
          <cell r="J389">
            <v>0</v>
          </cell>
          <cell r="O389">
            <v>0</v>
          </cell>
          <cell r="T389">
            <v>0</v>
          </cell>
        </row>
        <row r="390">
          <cell r="A390" t="str">
            <v>6.1.5.4.1</v>
          </cell>
          <cell r="J390">
            <v>0</v>
          </cell>
          <cell r="O390">
            <v>0</v>
          </cell>
          <cell r="T390">
            <v>0</v>
          </cell>
        </row>
        <row r="391">
          <cell r="A391" t="str">
            <v>6.1.5.4.1</v>
          </cell>
          <cell r="J391">
            <v>0</v>
          </cell>
          <cell r="O391">
            <v>0</v>
          </cell>
          <cell r="T391">
            <v>0</v>
          </cell>
        </row>
        <row r="392">
          <cell r="A392" t="str">
            <v>6.1.5.4.1</v>
          </cell>
          <cell r="J392">
            <v>0</v>
          </cell>
          <cell r="O392">
            <v>0</v>
          </cell>
          <cell r="T392">
            <v>0</v>
          </cell>
        </row>
        <row r="393">
          <cell r="A393" t="str">
            <v>6.1.5.4.1</v>
          </cell>
          <cell r="J393">
            <v>0</v>
          </cell>
          <cell r="O393">
            <v>0</v>
          </cell>
          <cell r="T393">
            <v>0</v>
          </cell>
        </row>
        <row r="394">
          <cell r="A394" t="str">
            <v>6.1.5.4.1</v>
          </cell>
          <cell r="J394">
            <v>0</v>
          </cell>
          <cell r="O394">
            <v>0</v>
          </cell>
          <cell r="T394">
            <v>0</v>
          </cell>
        </row>
        <row r="395">
          <cell r="A395" t="str">
            <v>6.1.5.4.1</v>
          </cell>
          <cell r="J395">
            <v>0</v>
          </cell>
          <cell r="O395">
            <v>0</v>
          </cell>
          <cell r="T395">
            <v>0</v>
          </cell>
        </row>
        <row r="396">
          <cell r="A396" t="str">
            <v>6.1.5.4.1</v>
          </cell>
          <cell r="J396">
            <v>0</v>
          </cell>
          <cell r="O396">
            <v>0</v>
          </cell>
          <cell r="T396">
            <v>0</v>
          </cell>
        </row>
        <row r="397">
          <cell r="A397" t="str">
            <v>6.1.5.4.1</v>
          </cell>
          <cell r="J397">
            <v>0</v>
          </cell>
          <cell r="O397">
            <v>0</v>
          </cell>
          <cell r="T397">
            <v>0</v>
          </cell>
        </row>
        <row r="398">
          <cell r="A398" t="str">
            <v>6.1.5.4.1</v>
          </cell>
          <cell r="J398">
            <v>0</v>
          </cell>
          <cell r="O398">
            <v>0</v>
          </cell>
          <cell r="T398">
            <v>0</v>
          </cell>
        </row>
        <row r="399">
          <cell r="A399" t="str">
            <v>6.1.5.4.1</v>
          </cell>
          <cell r="J399">
            <v>0</v>
          </cell>
          <cell r="O399">
            <v>0</v>
          </cell>
          <cell r="T399">
            <v>0</v>
          </cell>
        </row>
        <row r="400">
          <cell r="A400" t="str">
            <v>6.1.5.4.1</v>
          </cell>
          <cell r="J400">
            <v>0</v>
          </cell>
          <cell r="O400">
            <v>0</v>
          </cell>
          <cell r="T400">
            <v>0</v>
          </cell>
        </row>
        <row r="401">
          <cell r="A401" t="str">
            <v>6.1.5.4.1</v>
          </cell>
          <cell r="J401">
            <v>0</v>
          </cell>
          <cell r="O401">
            <v>0</v>
          </cell>
          <cell r="T401">
            <v>0</v>
          </cell>
        </row>
        <row r="402">
          <cell r="J402">
            <v>0</v>
          </cell>
          <cell r="O402">
            <v>0</v>
          </cell>
          <cell r="T402">
            <v>0</v>
          </cell>
        </row>
        <row r="403">
          <cell r="A403" t="str">
            <v>6.1.5.2.3</v>
          </cell>
          <cell r="J403">
            <v>0</v>
          </cell>
          <cell r="O403">
            <v>0</v>
          </cell>
          <cell r="T403">
            <v>0</v>
          </cell>
        </row>
        <row r="404">
          <cell r="A404" t="str">
            <v>6.1.5.3.1</v>
          </cell>
          <cell r="J404">
            <v>13500</v>
          </cell>
          <cell r="O404">
            <v>6500</v>
          </cell>
          <cell r="T404">
            <v>0</v>
          </cell>
        </row>
        <row r="405">
          <cell r="A405" t="str">
            <v>6.1.5.2.3</v>
          </cell>
          <cell r="J405">
            <v>0</v>
          </cell>
          <cell r="O405">
            <v>0</v>
          </cell>
          <cell r="T405">
            <v>0</v>
          </cell>
        </row>
        <row r="406">
          <cell r="A406" t="str">
            <v>6.1.5.2.3</v>
          </cell>
          <cell r="J406">
            <v>0</v>
          </cell>
          <cell r="O406">
            <v>0</v>
          </cell>
          <cell r="T406">
            <v>0</v>
          </cell>
        </row>
        <row r="407">
          <cell r="J407">
            <v>0</v>
          </cell>
          <cell r="O407">
            <v>0</v>
          </cell>
          <cell r="T407">
            <v>0</v>
          </cell>
        </row>
        <row r="408">
          <cell r="A408" t="str">
            <v>6.1.5.2.3</v>
          </cell>
          <cell r="J408">
            <v>0</v>
          </cell>
          <cell r="O408">
            <v>0</v>
          </cell>
          <cell r="T408">
            <v>0</v>
          </cell>
        </row>
        <row r="409">
          <cell r="J409">
            <v>0</v>
          </cell>
          <cell r="O409">
            <v>0</v>
          </cell>
          <cell r="T409">
            <v>0</v>
          </cell>
        </row>
        <row r="410">
          <cell r="A410" t="str">
            <v>6.1.5.2.3</v>
          </cell>
          <cell r="J410">
            <v>0</v>
          </cell>
          <cell r="O410">
            <v>900</v>
          </cell>
          <cell r="T410">
            <v>0</v>
          </cell>
        </row>
        <row r="411">
          <cell r="J411">
            <v>0</v>
          </cell>
          <cell r="O411">
            <v>0</v>
          </cell>
          <cell r="T411">
            <v>0</v>
          </cell>
        </row>
        <row r="412">
          <cell r="J412">
            <v>0</v>
          </cell>
          <cell r="O412">
            <v>0</v>
          </cell>
          <cell r="T412">
            <v>0</v>
          </cell>
        </row>
        <row r="413">
          <cell r="J413">
            <v>0</v>
          </cell>
          <cell r="O413">
            <v>0</v>
          </cell>
          <cell r="T413">
            <v>0</v>
          </cell>
        </row>
        <row r="414">
          <cell r="J414">
            <v>0</v>
          </cell>
          <cell r="O414">
            <v>0</v>
          </cell>
          <cell r="T414">
            <v>0</v>
          </cell>
        </row>
        <row r="415">
          <cell r="J415">
            <v>0</v>
          </cell>
          <cell r="O415">
            <v>0</v>
          </cell>
          <cell r="T415">
            <v>0</v>
          </cell>
        </row>
        <row r="416">
          <cell r="J416">
            <v>0</v>
          </cell>
          <cell r="O416">
            <v>0</v>
          </cell>
          <cell r="T416">
            <v>0</v>
          </cell>
        </row>
        <row r="417">
          <cell r="J417">
            <v>0</v>
          </cell>
          <cell r="O417">
            <v>0</v>
          </cell>
          <cell r="T417">
            <v>0</v>
          </cell>
        </row>
        <row r="418">
          <cell r="J418">
            <v>0</v>
          </cell>
          <cell r="O418">
            <v>0</v>
          </cell>
          <cell r="T418">
            <v>0</v>
          </cell>
        </row>
        <row r="419">
          <cell r="J419">
            <v>0</v>
          </cell>
          <cell r="O419">
            <v>0</v>
          </cell>
          <cell r="T419">
            <v>0</v>
          </cell>
        </row>
        <row r="420">
          <cell r="J420">
            <v>0</v>
          </cell>
          <cell r="O420">
            <v>0</v>
          </cell>
          <cell r="T420">
            <v>0</v>
          </cell>
        </row>
        <row r="421">
          <cell r="J421">
            <v>0</v>
          </cell>
          <cell r="O421">
            <v>0</v>
          </cell>
          <cell r="T421">
            <v>0</v>
          </cell>
        </row>
        <row r="422">
          <cell r="J422">
            <v>0</v>
          </cell>
          <cell r="O422">
            <v>0</v>
          </cell>
          <cell r="T422">
            <v>0</v>
          </cell>
        </row>
        <row r="423">
          <cell r="J423">
            <v>0</v>
          </cell>
          <cell r="O423">
            <v>0</v>
          </cell>
          <cell r="T423">
            <v>0</v>
          </cell>
        </row>
        <row r="424">
          <cell r="A424" t="str">
            <v>6.1.5.2.3</v>
          </cell>
          <cell r="J424">
            <v>0</v>
          </cell>
          <cell r="O424">
            <v>9000</v>
          </cell>
          <cell r="T424">
            <v>0</v>
          </cell>
        </row>
        <row r="425">
          <cell r="J425">
            <v>0</v>
          </cell>
          <cell r="O425">
            <v>0</v>
          </cell>
          <cell r="T425">
            <v>0</v>
          </cell>
        </row>
        <row r="426">
          <cell r="J426">
            <v>0</v>
          </cell>
          <cell r="O426">
            <v>0</v>
          </cell>
          <cell r="T426">
            <v>0</v>
          </cell>
        </row>
        <row r="427">
          <cell r="J427">
            <v>0</v>
          </cell>
          <cell r="O427">
            <v>0</v>
          </cell>
          <cell r="T427">
            <v>0</v>
          </cell>
        </row>
        <row r="428">
          <cell r="J428">
            <v>0</v>
          </cell>
          <cell r="O428">
            <v>0</v>
          </cell>
          <cell r="T428">
            <v>0</v>
          </cell>
        </row>
        <row r="429">
          <cell r="J429">
            <v>0</v>
          </cell>
          <cell r="O429">
            <v>0</v>
          </cell>
          <cell r="T429">
            <v>0</v>
          </cell>
        </row>
        <row r="430">
          <cell r="J430">
            <v>0</v>
          </cell>
          <cell r="O430">
            <v>0</v>
          </cell>
          <cell r="T430">
            <v>0</v>
          </cell>
        </row>
        <row r="431">
          <cell r="J431">
            <v>0</v>
          </cell>
          <cell r="O431">
            <v>0</v>
          </cell>
          <cell r="T431">
            <v>0</v>
          </cell>
        </row>
        <row r="432">
          <cell r="A432" t="str">
            <v>6.1.5.2.3</v>
          </cell>
          <cell r="J432">
            <v>0</v>
          </cell>
          <cell r="O432">
            <v>50</v>
          </cell>
          <cell r="T432">
            <v>0</v>
          </cell>
        </row>
        <row r="433">
          <cell r="J433">
            <v>0</v>
          </cell>
          <cell r="O433">
            <v>0</v>
          </cell>
          <cell r="T433">
            <v>0</v>
          </cell>
        </row>
        <row r="434">
          <cell r="A434" t="str">
            <v>6.1.5.2.3</v>
          </cell>
          <cell r="J434">
            <v>-11994</v>
          </cell>
          <cell r="O434">
            <v>7900</v>
          </cell>
          <cell r="T434">
            <v>0</v>
          </cell>
        </row>
        <row r="435">
          <cell r="J435">
            <v>0</v>
          </cell>
          <cell r="O435">
            <v>0</v>
          </cell>
          <cell r="T435">
            <v>0</v>
          </cell>
        </row>
        <row r="436">
          <cell r="J436">
            <v>0</v>
          </cell>
          <cell r="O436">
            <v>0</v>
          </cell>
          <cell r="T436">
            <v>0</v>
          </cell>
        </row>
        <row r="437">
          <cell r="A437" t="str">
            <v>6.1.5.2.3</v>
          </cell>
          <cell r="J437">
            <v>0</v>
          </cell>
          <cell r="O437">
            <v>713</v>
          </cell>
          <cell r="T437">
            <v>0</v>
          </cell>
        </row>
        <row r="438">
          <cell r="A438" t="str">
            <v>6.1.5.2.3</v>
          </cell>
          <cell r="J438">
            <v>0</v>
          </cell>
          <cell r="O438">
            <v>7640</v>
          </cell>
          <cell r="T438">
            <v>0</v>
          </cell>
        </row>
        <row r="439">
          <cell r="J439">
            <v>0</v>
          </cell>
          <cell r="O439">
            <v>0</v>
          </cell>
          <cell r="T439">
            <v>0</v>
          </cell>
        </row>
        <row r="440">
          <cell r="J440">
            <v>0</v>
          </cell>
          <cell r="O440">
            <v>0</v>
          </cell>
          <cell r="T440">
            <v>0</v>
          </cell>
        </row>
        <row r="441">
          <cell r="J441">
            <v>0</v>
          </cell>
          <cell r="O441">
            <v>0</v>
          </cell>
          <cell r="T441">
            <v>0</v>
          </cell>
        </row>
        <row r="442">
          <cell r="J442">
            <v>0</v>
          </cell>
          <cell r="O442">
            <v>0</v>
          </cell>
          <cell r="T442">
            <v>0</v>
          </cell>
        </row>
        <row r="443">
          <cell r="A443" t="str">
            <v>6.1.5.2.3</v>
          </cell>
          <cell r="J443">
            <v>0</v>
          </cell>
          <cell r="O443">
            <v>6750</v>
          </cell>
          <cell r="T443">
            <v>0</v>
          </cell>
        </row>
        <row r="444">
          <cell r="J444">
            <v>0</v>
          </cell>
          <cell r="O444">
            <v>0</v>
          </cell>
          <cell r="T444">
            <v>0</v>
          </cell>
        </row>
        <row r="445">
          <cell r="A445" t="str">
            <v>6.1.5.2.3</v>
          </cell>
          <cell r="J445">
            <v>0</v>
          </cell>
          <cell r="O445">
            <v>0</v>
          </cell>
          <cell r="T445">
            <v>0</v>
          </cell>
        </row>
        <row r="446">
          <cell r="J446">
            <v>0</v>
          </cell>
          <cell r="O446">
            <v>0</v>
          </cell>
          <cell r="T446">
            <v>0</v>
          </cell>
        </row>
        <row r="447">
          <cell r="J447">
            <v>0</v>
          </cell>
          <cell r="O447">
            <v>0</v>
          </cell>
          <cell r="T447">
            <v>0</v>
          </cell>
        </row>
        <row r="448">
          <cell r="J448">
            <v>0</v>
          </cell>
          <cell r="O448">
            <v>0</v>
          </cell>
          <cell r="T448">
            <v>0</v>
          </cell>
        </row>
        <row r="449">
          <cell r="A449" t="str">
            <v>6.1.5.3.1</v>
          </cell>
          <cell r="J449">
            <v>5153.7700000000004</v>
          </cell>
          <cell r="O449">
            <v>9008.5400000000009</v>
          </cell>
          <cell r="T449">
            <v>0</v>
          </cell>
        </row>
        <row r="450">
          <cell r="A450" t="str">
            <v>6.1.5.2.1</v>
          </cell>
          <cell r="J450">
            <v>1050</v>
          </cell>
          <cell r="O450">
            <v>1200</v>
          </cell>
          <cell r="T450">
            <v>0</v>
          </cell>
        </row>
        <row r="451">
          <cell r="J451">
            <v>0</v>
          </cell>
          <cell r="O451">
            <v>0</v>
          </cell>
          <cell r="T451">
            <v>0</v>
          </cell>
        </row>
        <row r="452">
          <cell r="J452">
            <v>0</v>
          </cell>
          <cell r="O452">
            <v>0</v>
          </cell>
          <cell r="T452">
            <v>0</v>
          </cell>
        </row>
        <row r="453">
          <cell r="A453" t="str">
            <v>6.1.5.3.1</v>
          </cell>
          <cell r="J453">
            <v>2500</v>
          </cell>
          <cell r="O453">
            <v>1210.54</v>
          </cell>
          <cell r="T453">
            <v>0</v>
          </cell>
        </row>
        <row r="454">
          <cell r="J454">
            <v>0</v>
          </cell>
          <cell r="O454">
            <v>0</v>
          </cell>
          <cell r="T454">
            <v>0</v>
          </cell>
        </row>
        <row r="455">
          <cell r="J455">
            <v>0</v>
          </cell>
          <cell r="O455">
            <v>0</v>
          </cell>
          <cell r="T455">
            <v>0</v>
          </cell>
        </row>
        <row r="456">
          <cell r="J456">
            <v>0</v>
          </cell>
          <cell r="O456">
            <v>0</v>
          </cell>
          <cell r="T456">
            <v>0</v>
          </cell>
        </row>
        <row r="457">
          <cell r="J457">
            <v>0</v>
          </cell>
          <cell r="O457">
            <v>0</v>
          </cell>
          <cell r="T457">
            <v>0</v>
          </cell>
        </row>
        <row r="458">
          <cell r="A458" t="str">
            <v>6.1.5.2.1</v>
          </cell>
          <cell r="J458">
            <v>780</v>
          </cell>
          <cell r="O458">
            <v>3804</v>
          </cell>
          <cell r="T458">
            <v>0</v>
          </cell>
        </row>
        <row r="459">
          <cell r="J459">
            <v>0</v>
          </cell>
          <cell r="O459">
            <v>0</v>
          </cell>
          <cell r="T459">
            <v>0</v>
          </cell>
        </row>
        <row r="460">
          <cell r="J460">
            <v>0</v>
          </cell>
          <cell r="O460">
            <v>0</v>
          </cell>
          <cell r="T460">
            <v>0</v>
          </cell>
        </row>
        <row r="461">
          <cell r="A461" t="str">
            <v>6.1.5.3.4</v>
          </cell>
          <cell r="J461">
            <v>0</v>
          </cell>
          <cell r="O461">
            <v>0</v>
          </cell>
          <cell r="T461">
            <v>0</v>
          </cell>
        </row>
        <row r="462">
          <cell r="J462">
            <v>0</v>
          </cell>
          <cell r="O462">
            <v>0</v>
          </cell>
          <cell r="T462">
            <v>0</v>
          </cell>
        </row>
        <row r="463">
          <cell r="A463" t="str">
            <v>6.1.5.2.3</v>
          </cell>
          <cell r="J463">
            <v>0</v>
          </cell>
          <cell r="O463">
            <v>0</v>
          </cell>
          <cell r="T463">
            <v>0</v>
          </cell>
        </row>
        <row r="464">
          <cell r="J464">
            <v>0</v>
          </cell>
          <cell r="O464">
            <v>0</v>
          </cell>
          <cell r="T464">
            <v>0</v>
          </cell>
        </row>
        <row r="465">
          <cell r="J465">
            <v>0</v>
          </cell>
          <cell r="O465">
            <v>0</v>
          </cell>
          <cell r="T465">
            <v>0</v>
          </cell>
        </row>
        <row r="466">
          <cell r="A466" t="str">
            <v>6.1.5.2.3</v>
          </cell>
          <cell r="J466">
            <v>0</v>
          </cell>
          <cell r="O466">
            <v>0</v>
          </cell>
          <cell r="T466">
            <v>0</v>
          </cell>
        </row>
        <row r="467">
          <cell r="A467" t="str">
            <v>6.1.5.1.7</v>
          </cell>
          <cell r="J467">
            <v>0</v>
          </cell>
          <cell r="O467">
            <v>0</v>
          </cell>
          <cell r="T467">
            <v>0</v>
          </cell>
        </row>
        <row r="468">
          <cell r="A468" t="str">
            <v>6.1.5.2.3</v>
          </cell>
          <cell r="J468">
            <v>0</v>
          </cell>
          <cell r="O468">
            <v>6024.24</v>
          </cell>
          <cell r="T468">
            <v>0</v>
          </cell>
        </row>
        <row r="469">
          <cell r="J469">
            <v>0</v>
          </cell>
          <cell r="O469">
            <v>0</v>
          </cell>
          <cell r="T469">
            <v>0</v>
          </cell>
        </row>
        <row r="470">
          <cell r="A470" t="str">
            <v>6.1.5.2.3</v>
          </cell>
          <cell r="J470">
            <v>0</v>
          </cell>
          <cell r="O470">
            <v>11125.05</v>
          </cell>
          <cell r="T470">
            <v>0</v>
          </cell>
        </row>
        <row r="471">
          <cell r="A471" t="str">
            <v>6.1.5.2.3</v>
          </cell>
          <cell r="J471">
            <v>0</v>
          </cell>
          <cell r="O471">
            <v>0</v>
          </cell>
          <cell r="T471">
            <v>0</v>
          </cell>
        </row>
        <row r="472">
          <cell r="A472" t="str">
            <v>6.1.5.2.3</v>
          </cell>
          <cell r="J472">
            <v>0</v>
          </cell>
          <cell r="O472">
            <v>5000</v>
          </cell>
          <cell r="T472">
            <v>0</v>
          </cell>
        </row>
        <row r="473">
          <cell r="A473" t="str">
            <v>6.1.5.2.3</v>
          </cell>
          <cell r="J473">
            <v>0</v>
          </cell>
          <cell r="O473">
            <v>7500</v>
          </cell>
          <cell r="T473">
            <v>0</v>
          </cell>
        </row>
        <row r="474">
          <cell r="J474">
            <v>0</v>
          </cell>
          <cell r="O474">
            <v>0</v>
          </cell>
          <cell r="T474">
            <v>0</v>
          </cell>
        </row>
        <row r="475">
          <cell r="J475">
            <v>0</v>
          </cell>
          <cell r="O475">
            <v>0</v>
          </cell>
          <cell r="T475">
            <v>0</v>
          </cell>
        </row>
        <row r="476">
          <cell r="J476">
            <v>0</v>
          </cell>
          <cell r="O476">
            <v>0</v>
          </cell>
          <cell r="T476">
            <v>0</v>
          </cell>
        </row>
        <row r="477">
          <cell r="A477" t="str">
            <v>6.1.5.2.6</v>
          </cell>
          <cell r="J477">
            <v>0</v>
          </cell>
          <cell r="O477">
            <v>0</v>
          </cell>
          <cell r="T477">
            <v>0</v>
          </cell>
        </row>
        <row r="478">
          <cell r="A478" t="str">
            <v>6.1.5.3.1</v>
          </cell>
          <cell r="J478">
            <v>0</v>
          </cell>
          <cell r="O478">
            <v>2100</v>
          </cell>
          <cell r="T478">
            <v>0</v>
          </cell>
        </row>
        <row r="479">
          <cell r="J479">
            <v>0</v>
          </cell>
          <cell r="O479">
            <v>0</v>
          </cell>
          <cell r="T479">
            <v>0</v>
          </cell>
        </row>
        <row r="480">
          <cell r="A480" t="str">
            <v>6.1.5.3.4</v>
          </cell>
          <cell r="J480">
            <v>0</v>
          </cell>
          <cell r="O480">
            <v>241.3</v>
          </cell>
          <cell r="T480">
            <v>0</v>
          </cell>
        </row>
        <row r="481">
          <cell r="A481" t="str">
            <v>6.1.5.3.4</v>
          </cell>
          <cell r="J481">
            <v>0</v>
          </cell>
          <cell r="O481">
            <v>0</v>
          </cell>
          <cell r="T481">
            <v>0</v>
          </cell>
        </row>
        <row r="482">
          <cell r="J482">
            <v>0</v>
          </cell>
          <cell r="O482">
            <v>0</v>
          </cell>
          <cell r="T482">
            <v>0</v>
          </cell>
        </row>
        <row r="483">
          <cell r="J483">
            <v>0</v>
          </cell>
          <cell r="O483">
            <v>0</v>
          </cell>
          <cell r="T483">
            <v>0</v>
          </cell>
        </row>
        <row r="484">
          <cell r="A484" t="str">
            <v>6.1.5.3.1</v>
          </cell>
          <cell r="J484">
            <v>3000</v>
          </cell>
          <cell r="O484">
            <v>5000</v>
          </cell>
          <cell r="T484">
            <v>0</v>
          </cell>
        </row>
        <row r="485">
          <cell r="A485" t="str">
            <v>6.1.5.2.3</v>
          </cell>
          <cell r="J485">
            <v>0</v>
          </cell>
          <cell r="O485">
            <v>0</v>
          </cell>
          <cell r="T485">
            <v>0</v>
          </cell>
        </row>
        <row r="486">
          <cell r="A486" t="str">
            <v>6.1.6.4</v>
          </cell>
          <cell r="J486">
            <v>0</v>
          </cell>
          <cell r="O486">
            <v>7000</v>
          </cell>
          <cell r="T486">
            <v>0</v>
          </cell>
        </row>
        <row r="487">
          <cell r="J487">
            <v>0</v>
          </cell>
          <cell r="O487">
            <v>0</v>
          </cell>
          <cell r="T487">
            <v>0</v>
          </cell>
        </row>
        <row r="488">
          <cell r="J488">
            <v>0</v>
          </cell>
          <cell r="O488">
            <v>0</v>
          </cell>
          <cell r="T488">
            <v>0</v>
          </cell>
        </row>
        <row r="489">
          <cell r="J489">
            <v>0</v>
          </cell>
          <cell r="O489">
            <v>0</v>
          </cell>
          <cell r="T489">
            <v>0</v>
          </cell>
        </row>
        <row r="490">
          <cell r="A490" t="str">
            <v>6.1.5.2.3</v>
          </cell>
          <cell r="J490">
            <v>0</v>
          </cell>
          <cell r="O490">
            <v>0</v>
          </cell>
          <cell r="T490">
            <v>0</v>
          </cell>
        </row>
        <row r="491">
          <cell r="J491">
            <v>0</v>
          </cell>
          <cell r="O491">
            <v>0</v>
          </cell>
          <cell r="T491">
            <v>0</v>
          </cell>
        </row>
        <row r="492">
          <cell r="A492" t="str">
            <v>6.1.5.2.3</v>
          </cell>
          <cell r="J492">
            <v>0</v>
          </cell>
          <cell r="O492">
            <v>0</v>
          </cell>
          <cell r="T492">
            <v>0</v>
          </cell>
        </row>
        <row r="493">
          <cell r="J493">
            <v>0</v>
          </cell>
          <cell r="O493">
            <v>0</v>
          </cell>
          <cell r="T493">
            <v>0</v>
          </cell>
        </row>
        <row r="494">
          <cell r="J494">
            <v>0</v>
          </cell>
          <cell r="O494">
            <v>0</v>
          </cell>
          <cell r="T494">
            <v>0</v>
          </cell>
        </row>
        <row r="495">
          <cell r="J495">
            <v>0</v>
          </cell>
          <cell r="O495">
            <v>0</v>
          </cell>
          <cell r="T495">
            <v>0</v>
          </cell>
        </row>
        <row r="496">
          <cell r="A496" t="str">
            <v>6.1.1.1.1</v>
          </cell>
          <cell r="J496">
            <v>123297</v>
          </cell>
          <cell r="O496">
            <v>63230.080000000002</v>
          </cell>
          <cell r="T496">
            <v>0</v>
          </cell>
        </row>
        <row r="497">
          <cell r="A497" t="str">
            <v>7.1.1.1</v>
          </cell>
          <cell r="J497">
            <v>0</v>
          </cell>
          <cell r="O497">
            <v>0</v>
          </cell>
          <cell r="T497">
            <v>0</v>
          </cell>
        </row>
        <row r="498">
          <cell r="A498" t="str">
            <v>7.1.1.1</v>
          </cell>
          <cell r="J498">
            <v>0</v>
          </cell>
          <cell r="O498">
            <v>0</v>
          </cell>
          <cell r="T498">
            <v>0</v>
          </cell>
        </row>
        <row r="499">
          <cell r="A499" t="str">
            <v>6.1.1.1.1</v>
          </cell>
          <cell r="J499">
            <v>1478</v>
          </cell>
          <cell r="O499">
            <v>0</v>
          </cell>
          <cell r="T499">
            <v>0</v>
          </cell>
        </row>
        <row r="500">
          <cell r="A500" t="str">
            <v>6.1.1.1.1</v>
          </cell>
          <cell r="J500">
            <v>0</v>
          </cell>
          <cell r="O500">
            <v>0</v>
          </cell>
          <cell r="T500">
            <v>0</v>
          </cell>
        </row>
        <row r="501">
          <cell r="A501" t="str">
            <v>7.1.1.1</v>
          </cell>
          <cell r="J501">
            <v>0</v>
          </cell>
          <cell r="O501">
            <v>0</v>
          </cell>
          <cell r="T501">
            <v>0</v>
          </cell>
        </row>
        <row r="502">
          <cell r="A502" t="str">
            <v>7.1.1.1</v>
          </cell>
          <cell r="J502">
            <v>0</v>
          </cell>
          <cell r="O502">
            <v>0</v>
          </cell>
          <cell r="T502">
            <v>0</v>
          </cell>
        </row>
        <row r="503">
          <cell r="A503" t="str">
            <v>6.1.1.1.1</v>
          </cell>
          <cell r="J503">
            <v>9972.64</v>
          </cell>
          <cell r="O503">
            <v>5058.3999999999996</v>
          </cell>
          <cell r="T503">
            <v>0</v>
          </cell>
        </row>
        <row r="504">
          <cell r="A504" t="str">
            <v>6.1.1.1.1</v>
          </cell>
          <cell r="J504">
            <v>24796.38</v>
          </cell>
          <cell r="O504">
            <v>12646</v>
          </cell>
          <cell r="T504">
            <v>0</v>
          </cell>
        </row>
        <row r="505">
          <cell r="A505" t="str">
            <v>7.1.1.1</v>
          </cell>
          <cell r="J505">
            <v>0</v>
          </cell>
          <cell r="O505">
            <v>0</v>
          </cell>
          <cell r="T505">
            <v>0</v>
          </cell>
        </row>
        <row r="506">
          <cell r="A506" t="str">
            <v>7.1.1.1</v>
          </cell>
          <cell r="J506">
            <v>0</v>
          </cell>
          <cell r="O506">
            <v>0</v>
          </cell>
          <cell r="T506">
            <v>0</v>
          </cell>
        </row>
        <row r="507">
          <cell r="A507" t="str">
            <v>6.1.1.1.1</v>
          </cell>
          <cell r="J507">
            <v>5476</v>
          </cell>
          <cell r="O507">
            <v>18925</v>
          </cell>
          <cell r="T507">
            <v>0</v>
          </cell>
        </row>
        <row r="508">
          <cell r="A508" t="str">
            <v>6.1.1.1.1</v>
          </cell>
          <cell r="J508">
            <v>17732.64</v>
          </cell>
          <cell r="O508">
            <v>10888.7</v>
          </cell>
          <cell r="T508">
            <v>0</v>
          </cell>
        </row>
        <row r="509">
          <cell r="A509" t="str">
            <v>7.1.1.1</v>
          </cell>
          <cell r="J509">
            <v>0</v>
          </cell>
          <cell r="O509">
            <v>0</v>
          </cell>
          <cell r="T509">
            <v>0</v>
          </cell>
        </row>
        <row r="510">
          <cell r="A510" t="str">
            <v>6.1.1.1.1</v>
          </cell>
          <cell r="J510">
            <v>5000</v>
          </cell>
          <cell r="O510">
            <v>0</v>
          </cell>
          <cell r="T510">
            <v>0</v>
          </cell>
        </row>
        <row r="511">
          <cell r="A511" t="str">
            <v>7.1.1.1</v>
          </cell>
          <cell r="J511">
            <v>0</v>
          </cell>
          <cell r="O511">
            <v>0</v>
          </cell>
          <cell r="T511">
            <v>0</v>
          </cell>
        </row>
        <row r="512">
          <cell r="A512" t="str">
            <v>6.1.1.1.1</v>
          </cell>
          <cell r="J512">
            <v>0</v>
          </cell>
          <cell r="O512">
            <v>0</v>
          </cell>
          <cell r="T512">
            <v>0</v>
          </cell>
        </row>
        <row r="513">
          <cell r="A513" t="str">
            <v>7.1.1.1</v>
          </cell>
          <cell r="J513">
            <v>0</v>
          </cell>
          <cell r="O513">
            <v>0</v>
          </cell>
          <cell r="T513">
            <v>0</v>
          </cell>
        </row>
        <row r="514">
          <cell r="A514" t="str">
            <v>6.1.1.1.2</v>
          </cell>
          <cell r="J514">
            <v>271862.32</v>
          </cell>
          <cell r="O514">
            <v>139552.46000000002</v>
          </cell>
          <cell r="T514">
            <v>0</v>
          </cell>
        </row>
        <row r="515">
          <cell r="A515" t="str">
            <v>7.1.1.2</v>
          </cell>
          <cell r="J515">
            <v>0</v>
          </cell>
          <cell r="O515">
            <v>0</v>
          </cell>
          <cell r="T515">
            <v>0</v>
          </cell>
        </row>
        <row r="516">
          <cell r="A516" t="str">
            <v>7.1.1.2</v>
          </cell>
          <cell r="J516">
            <v>0</v>
          </cell>
          <cell r="O516">
            <v>0</v>
          </cell>
          <cell r="T516">
            <v>0</v>
          </cell>
        </row>
        <row r="517">
          <cell r="A517" t="str">
            <v>6.1.1.1.2</v>
          </cell>
          <cell r="J517">
            <v>4209.3599999999997</v>
          </cell>
          <cell r="O517">
            <v>0</v>
          </cell>
          <cell r="T517">
            <v>0</v>
          </cell>
        </row>
        <row r="518">
          <cell r="A518" t="str">
            <v>6.1.1.1.2</v>
          </cell>
          <cell r="J518">
            <v>0</v>
          </cell>
          <cell r="O518">
            <v>0</v>
          </cell>
          <cell r="T518">
            <v>0</v>
          </cell>
        </row>
        <row r="519">
          <cell r="A519" t="str">
            <v>6.1.1.1.2</v>
          </cell>
          <cell r="J519">
            <v>0</v>
          </cell>
          <cell r="O519">
            <v>0</v>
          </cell>
          <cell r="T519">
            <v>0</v>
          </cell>
        </row>
        <row r="520">
          <cell r="A520" t="str">
            <v>6.1.1.1.2</v>
          </cell>
          <cell r="J520">
            <v>0</v>
          </cell>
          <cell r="O520">
            <v>0</v>
          </cell>
          <cell r="T520">
            <v>0</v>
          </cell>
        </row>
        <row r="521">
          <cell r="A521" t="str">
            <v>6.1.1.1.2</v>
          </cell>
          <cell r="J521">
            <v>22085.870000000003</v>
          </cell>
          <cell r="O521">
            <v>11164.16</v>
          </cell>
          <cell r="T521">
            <v>0</v>
          </cell>
        </row>
        <row r="522">
          <cell r="A522" t="str">
            <v>6.1.1.1.2</v>
          </cell>
          <cell r="J522">
            <v>55446.19</v>
          </cell>
          <cell r="O522">
            <v>27910.400000000001</v>
          </cell>
          <cell r="T522">
            <v>0</v>
          </cell>
        </row>
        <row r="523">
          <cell r="A523" t="str">
            <v>7.1.1.2</v>
          </cell>
          <cell r="J523">
            <v>0</v>
          </cell>
          <cell r="O523">
            <v>0</v>
          </cell>
          <cell r="T523">
            <v>0</v>
          </cell>
        </row>
        <row r="524">
          <cell r="A524" t="str">
            <v>7.1.1.2</v>
          </cell>
          <cell r="J524">
            <v>0</v>
          </cell>
          <cell r="O524">
            <v>0</v>
          </cell>
          <cell r="T524">
            <v>0</v>
          </cell>
        </row>
        <row r="525">
          <cell r="A525" t="str">
            <v>6.1.1.1.2</v>
          </cell>
          <cell r="J525">
            <v>10952</v>
          </cell>
          <cell r="O525">
            <v>14004</v>
          </cell>
          <cell r="T525">
            <v>0</v>
          </cell>
        </row>
        <row r="526">
          <cell r="A526" t="str">
            <v>6.1.1.1.2</v>
          </cell>
          <cell r="J526">
            <v>5600.8</v>
          </cell>
          <cell r="O526">
            <v>3331.51</v>
          </cell>
          <cell r="T526">
            <v>0</v>
          </cell>
        </row>
        <row r="527">
          <cell r="A527" t="str">
            <v>7.1.1.2</v>
          </cell>
          <cell r="J527">
            <v>0</v>
          </cell>
          <cell r="O527">
            <v>0</v>
          </cell>
          <cell r="T527">
            <v>0</v>
          </cell>
        </row>
        <row r="528">
          <cell r="A528" t="str">
            <v>6.1.1.1.2</v>
          </cell>
          <cell r="J528">
            <v>10000</v>
          </cell>
          <cell r="O528">
            <v>6000</v>
          </cell>
          <cell r="T528">
            <v>0</v>
          </cell>
        </row>
        <row r="529">
          <cell r="A529" t="str">
            <v>7.1.1.2</v>
          </cell>
          <cell r="J529">
            <v>0</v>
          </cell>
          <cell r="O529">
            <v>0</v>
          </cell>
          <cell r="T529">
            <v>0</v>
          </cell>
        </row>
        <row r="530">
          <cell r="A530" t="str">
            <v>6.1.1.1.2</v>
          </cell>
          <cell r="J530">
            <v>0</v>
          </cell>
          <cell r="O530">
            <v>0</v>
          </cell>
          <cell r="T530">
            <v>0</v>
          </cell>
        </row>
        <row r="531">
          <cell r="A531" t="str">
            <v>6.1.1.1.2</v>
          </cell>
          <cell r="J531">
            <v>15600</v>
          </cell>
          <cell r="O531">
            <v>11700</v>
          </cell>
          <cell r="T531">
            <v>0</v>
          </cell>
        </row>
        <row r="532">
          <cell r="A532" t="str">
            <v>6.1.1.2.1</v>
          </cell>
          <cell r="J532">
            <v>775990.67</v>
          </cell>
          <cell r="O532">
            <v>412020.49</v>
          </cell>
          <cell r="T532">
            <v>0</v>
          </cell>
        </row>
        <row r="533">
          <cell r="A533" t="str">
            <v>6.1.1.2.1</v>
          </cell>
          <cell r="J533">
            <v>16290.42</v>
          </cell>
          <cell r="O533">
            <v>4313.93</v>
          </cell>
          <cell r="T533">
            <v>0</v>
          </cell>
        </row>
        <row r="534">
          <cell r="A534" t="str">
            <v>6.1.1.2.1</v>
          </cell>
          <cell r="J534">
            <v>58.47</v>
          </cell>
          <cell r="O534">
            <v>153.77000000000001</v>
          </cell>
          <cell r="T534">
            <v>0</v>
          </cell>
        </row>
        <row r="535">
          <cell r="A535" t="str">
            <v>6.1.1.2.1</v>
          </cell>
          <cell r="J535">
            <v>105435.88</v>
          </cell>
          <cell r="O535">
            <v>51212.69</v>
          </cell>
          <cell r="T535">
            <v>0</v>
          </cell>
        </row>
        <row r="536">
          <cell r="A536" t="str">
            <v>6.1.1.2.1</v>
          </cell>
          <cell r="J536">
            <v>70509.75</v>
          </cell>
          <cell r="O536">
            <v>37978.270000000004</v>
          </cell>
          <cell r="T536">
            <v>0</v>
          </cell>
        </row>
        <row r="537">
          <cell r="A537" t="str">
            <v>6.1.1.2.1</v>
          </cell>
          <cell r="J537">
            <v>0</v>
          </cell>
          <cell r="O537">
            <v>1440.95</v>
          </cell>
          <cell r="T537">
            <v>0</v>
          </cell>
        </row>
        <row r="538">
          <cell r="A538" t="str">
            <v>6.1.1.2.1</v>
          </cell>
          <cell r="J538">
            <v>0</v>
          </cell>
          <cell r="O538">
            <v>21.58</v>
          </cell>
          <cell r="T538">
            <v>0</v>
          </cell>
        </row>
        <row r="539">
          <cell r="A539" t="str">
            <v>6.1.1.2.1</v>
          </cell>
          <cell r="J539">
            <v>77966.959999999992</v>
          </cell>
          <cell r="O539">
            <v>41025.18</v>
          </cell>
          <cell r="T539">
            <v>0</v>
          </cell>
        </row>
        <row r="540">
          <cell r="A540" t="str">
            <v>6.1.1.2.1</v>
          </cell>
          <cell r="J540">
            <v>242153.49</v>
          </cell>
          <cell r="O540">
            <v>125747.03</v>
          </cell>
          <cell r="T540">
            <v>0</v>
          </cell>
        </row>
        <row r="541">
          <cell r="A541" t="str">
            <v>6.1.1.2.1</v>
          </cell>
          <cell r="J541">
            <v>8973.56</v>
          </cell>
          <cell r="O541">
            <v>4416.9699999999993</v>
          </cell>
          <cell r="T541">
            <v>0</v>
          </cell>
        </row>
        <row r="542">
          <cell r="A542" t="str">
            <v>6.1.1.2.1</v>
          </cell>
          <cell r="J542">
            <v>1058.3400000000001</v>
          </cell>
          <cell r="O542">
            <v>5924.8600000000006</v>
          </cell>
          <cell r="T542">
            <v>0</v>
          </cell>
        </row>
        <row r="543">
          <cell r="A543" t="str">
            <v>6.1.1.2.1</v>
          </cell>
          <cell r="J543">
            <v>43645.85</v>
          </cell>
          <cell r="O543">
            <v>52500.6</v>
          </cell>
          <cell r="T543">
            <v>0</v>
          </cell>
        </row>
        <row r="544">
          <cell r="A544" t="str">
            <v>6.1.1.2.1</v>
          </cell>
          <cell r="J544">
            <v>92948.2</v>
          </cell>
          <cell r="O544">
            <v>54650.25</v>
          </cell>
          <cell r="T544">
            <v>0</v>
          </cell>
        </row>
        <row r="545">
          <cell r="A545" t="str">
            <v>6.1.1.2.1</v>
          </cell>
          <cell r="J545">
            <v>2649.9</v>
          </cell>
          <cell r="O545">
            <v>4620</v>
          </cell>
          <cell r="T545">
            <v>0</v>
          </cell>
        </row>
        <row r="546">
          <cell r="A546" t="str">
            <v>6.1.1.2.1</v>
          </cell>
          <cell r="J546">
            <v>0</v>
          </cell>
          <cell r="O546">
            <v>680.8</v>
          </cell>
          <cell r="T546">
            <v>0</v>
          </cell>
        </row>
        <row r="547">
          <cell r="A547" t="str">
            <v>6.1.1.2.1</v>
          </cell>
          <cell r="J547">
            <v>0</v>
          </cell>
          <cell r="O547">
            <v>839.02</v>
          </cell>
          <cell r="T547">
            <v>0</v>
          </cell>
        </row>
        <row r="548">
          <cell r="A548" t="str">
            <v>7.1.2.1</v>
          </cell>
          <cell r="J548">
            <v>0</v>
          </cell>
          <cell r="O548">
            <v>0</v>
          </cell>
          <cell r="T548">
            <v>0</v>
          </cell>
        </row>
        <row r="549">
          <cell r="A549" t="str">
            <v>6.1.1.2.1</v>
          </cell>
          <cell r="J549">
            <v>0</v>
          </cell>
          <cell r="O549">
            <v>0</v>
          </cell>
          <cell r="T549">
            <v>0</v>
          </cell>
        </row>
        <row r="550">
          <cell r="A550" t="str">
            <v>6.1.1.2.2</v>
          </cell>
          <cell r="J550">
            <v>2459359.94</v>
          </cell>
          <cell r="O550">
            <v>1287303.82</v>
          </cell>
          <cell r="T550">
            <v>0</v>
          </cell>
        </row>
        <row r="551">
          <cell r="A551" t="str">
            <v>6.1.1.2.2</v>
          </cell>
          <cell r="J551">
            <v>35140.870000000003</v>
          </cell>
          <cell r="O551">
            <v>5556.27</v>
          </cell>
          <cell r="T551">
            <v>0</v>
          </cell>
        </row>
        <row r="552">
          <cell r="A552" t="str">
            <v>6.1.1.2.2</v>
          </cell>
          <cell r="J552">
            <v>10881.27</v>
          </cell>
          <cell r="O552">
            <v>6333.43</v>
          </cell>
          <cell r="T552">
            <v>0</v>
          </cell>
        </row>
        <row r="553">
          <cell r="A553" t="str">
            <v>6.1.1.2.2</v>
          </cell>
          <cell r="J553">
            <v>379145.11</v>
          </cell>
          <cell r="O553">
            <v>184316.77000000002</v>
          </cell>
          <cell r="T553">
            <v>0</v>
          </cell>
        </row>
        <row r="554">
          <cell r="A554" t="str">
            <v>6.1.1.2.2</v>
          </cell>
          <cell r="J554">
            <v>256421.5</v>
          </cell>
          <cell r="O554">
            <v>133144.78</v>
          </cell>
          <cell r="T554">
            <v>0</v>
          </cell>
        </row>
        <row r="555">
          <cell r="A555" t="str">
            <v>6.1.1.2.2</v>
          </cell>
          <cell r="J555">
            <v>117.95</v>
          </cell>
          <cell r="O555">
            <v>0</v>
          </cell>
          <cell r="T555">
            <v>0</v>
          </cell>
        </row>
        <row r="556">
          <cell r="A556" t="str">
            <v>6.1.1.2.2</v>
          </cell>
          <cell r="J556">
            <v>22097.49</v>
          </cell>
          <cell r="O556">
            <v>36789.51</v>
          </cell>
          <cell r="T556">
            <v>0</v>
          </cell>
        </row>
        <row r="557">
          <cell r="A557" t="str">
            <v>6.1.1.2.2</v>
          </cell>
          <cell r="J557">
            <v>310775.39999999997</v>
          </cell>
          <cell r="O557">
            <v>156308.59</v>
          </cell>
          <cell r="T557">
            <v>0</v>
          </cell>
        </row>
        <row r="558">
          <cell r="A558" t="str">
            <v>6.1.1.2.2</v>
          </cell>
          <cell r="J558">
            <v>776129.3899999999</v>
          </cell>
          <cell r="O558">
            <v>391388.65</v>
          </cell>
          <cell r="T558">
            <v>0</v>
          </cell>
        </row>
        <row r="559">
          <cell r="A559" t="str">
            <v>6.1.1.2.2</v>
          </cell>
          <cell r="J559">
            <v>26751.249999999996</v>
          </cell>
          <cell r="O559">
            <v>13897.46</v>
          </cell>
          <cell r="T559">
            <v>0</v>
          </cell>
        </row>
        <row r="560">
          <cell r="A560" t="str">
            <v>6.1.1.2.2</v>
          </cell>
          <cell r="J560">
            <v>179469.49</v>
          </cell>
          <cell r="O560">
            <v>90456.03</v>
          </cell>
          <cell r="T560">
            <v>0</v>
          </cell>
        </row>
        <row r="561">
          <cell r="A561" t="str">
            <v>6.1.1.2.2</v>
          </cell>
          <cell r="J561">
            <v>487922.87</v>
          </cell>
          <cell r="O561">
            <v>269987.90999999997</v>
          </cell>
          <cell r="T561">
            <v>0</v>
          </cell>
        </row>
        <row r="562">
          <cell r="A562" t="str">
            <v>6.1.1.2.2</v>
          </cell>
          <cell r="J562">
            <v>508826.33999999997</v>
          </cell>
          <cell r="O562">
            <v>17503.220000000023</v>
          </cell>
          <cell r="T562">
            <v>0</v>
          </cell>
        </row>
        <row r="563">
          <cell r="A563" t="str">
            <v>6.1.1.2.2</v>
          </cell>
          <cell r="J563">
            <v>1324.87</v>
          </cell>
          <cell r="O563">
            <v>680.8</v>
          </cell>
          <cell r="T563">
            <v>0</v>
          </cell>
        </row>
        <row r="564">
          <cell r="A564" t="str">
            <v>6.1.1.2.2</v>
          </cell>
          <cell r="J564">
            <v>26593.83</v>
          </cell>
          <cell r="O564">
            <v>11453.85</v>
          </cell>
          <cell r="T564">
            <v>0</v>
          </cell>
        </row>
        <row r="565">
          <cell r="A565" t="str">
            <v>6.1.1.2.2</v>
          </cell>
          <cell r="J565">
            <v>26735.89</v>
          </cell>
          <cell r="O565">
            <v>16555</v>
          </cell>
          <cell r="T565">
            <v>0</v>
          </cell>
        </row>
        <row r="566">
          <cell r="A566" t="str">
            <v>7.1.2.2</v>
          </cell>
          <cell r="J566">
            <v>0</v>
          </cell>
          <cell r="O566">
            <v>0</v>
          </cell>
          <cell r="T566">
            <v>0</v>
          </cell>
        </row>
        <row r="567">
          <cell r="A567" t="str">
            <v>6.1.1.2.2</v>
          </cell>
          <cell r="J567">
            <v>0</v>
          </cell>
          <cell r="O567">
            <v>0</v>
          </cell>
          <cell r="T567">
            <v>0</v>
          </cell>
        </row>
        <row r="568">
          <cell r="A568" t="str">
            <v>6.1.1.3.1</v>
          </cell>
          <cell r="J568">
            <v>6300</v>
          </cell>
          <cell r="O568">
            <v>0</v>
          </cell>
          <cell r="T568">
            <v>0</v>
          </cell>
        </row>
        <row r="569">
          <cell r="A569" t="str">
            <v>7.1.3.1</v>
          </cell>
          <cell r="J569">
            <v>0</v>
          </cell>
          <cell r="O569">
            <v>0</v>
          </cell>
          <cell r="T569">
            <v>0</v>
          </cell>
        </row>
        <row r="570">
          <cell r="A570" t="str">
            <v>7.1.3.1</v>
          </cell>
          <cell r="J570">
            <v>0</v>
          </cell>
          <cell r="O570">
            <v>0</v>
          </cell>
          <cell r="T570">
            <v>0</v>
          </cell>
        </row>
        <row r="571">
          <cell r="A571" t="str">
            <v>6.1.1.2.1</v>
          </cell>
          <cell r="O571">
            <v>14577</v>
          </cell>
        </row>
        <row r="572">
          <cell r="A572" t="str">
            <v>6.1.1.2.2</v>
          </cell>
          <cell r="O572">
            <v>0</v>
          </cell>
        </row>
        <row r="573">
          <cell r="A573" t="str">
            <v>6.1.1.3.2</v>
          </cell>
          <cell r="J573">
            <v>59273.29</v>
          </cell>
          <cell r="O573">
            <v>35406.009999999995</v>
          </cell>
          <cell r="T573">
            <v>0</v>
          </cell>
        </row>
        <row r="574">
          <cell r="A574" t="str">
            <v>7.1.3.2</v>
          </cell>
          <cell r="J574">
            <v>0</v>
          </cell>
          <cell r="O574">
            <v>0</v>
          </cell>
          <cell r="T574">
            <v>0</v>
          </cell>
        </row>
        <row r="575">
          <cell r="A575" t="str">
            <v>7.1.3.2</v>
          </cell>
          <cell r="J575">
            <v>0</v>
          </cell>
          <cell r="O575">
            <v>0</v>
          </cell>
          <cell r="T575">
            <v>0</v>
          </cell>
        </row>
        <row r="576">
          <cell r="A576" t="str">
            <v>6.1.1.3.2</v>
          </cell>
          <cell r="O576">
            <v>0</v>
          </cell>
        </row>
        <row r="577">
          <cell r="A577" t="str">
            <v>6.1.1.3.2</v>
          </cell>
          <cell r="O577">
            <v>45924.28</v>
          </cell>
        </row>
        <row r="578">
          <cell r="A578" t="str">
            <v>6.1.1.3.2</v>
          </cell>
          <cell r="O578">
            <v>0</v>
          </cell>
        </row>
        <row r="579">
          <cell r="A579" t="str">
            <v>6.1.1.4.1</v>
          </cell>
          <cell r="J579">
            <v>14509.490000000002</v>
          </cell>
          <cell r="O579">
            <v>11899.69</v>
          </cell>
          <cell r="T579">
            <v>0</v>
          </cell>
        </row>
        <row r="580">
          <cell r="A580" t="str">
            <v>6.1.1.4.2</v>
          </cell>
          <cell r="J580">
            <v>41262.22</v>
          </cell>
          <cell r="O580">
            <v>14300.619999999999</v>
          </cell>
          <cell r="T580">
            <v>0</v>
          </cell>
        </row>
        <row r="581">
          <cell r="A581" t="str">
            <v>6.1.1.2.1</v>
          </cell>
          <cell r="J581">
            <v>0</v>
          </cell>
          <cell r="O581">
            <v>0</v>
          </cell>
          <cell r="T581">
            <v>0</v>
          </cell>
        </row>
        <row r="582">
          <cell r="A582" t="str">
            <v>6.1.1.2.1</v>
          </cell>
          <cell r="J582">
            <v>843.89</v>
          </cell>
          <cell r="O582">
            <v>-843.89</v>
          </cell>
          <cell r="T582">
            <v>0</v>
          </cell>
        </row>
        <row r="583">
          <cell r="A583" t="str">
            <v>6.1.1.2.2</v>
          </cell>
          <cell r="J583">
            <v>1400</v>
          </cell>
          <cell r="O583">
            <v>15000.919999999998</v>
          </cell>
          <cell r="T583">
            <v>0</v>
          </cell>
        </row>
        <row r="584">
          <cell r="A584" t="str">
            <v>6.1.1.2.2</v>
          </cell>
          <cell r="J584">
            <v>280</v>
          </cell>
          <cell r="O584">
            <v>3843.8900000000003</v>
          </cell>
          <cell r="T584">
            <v>0</v>
          </cell>
        </row>
        <row r="585">
          <cell r="A585" t="str">
            <v>6.1.3.10</v>
          </cell>
          <cell r="J585">
            <v>24113.5</v>
          </cell>
          <cell r="O585">
            <v>13973.7</v>
          </cell>
          <cell r="T585">
            <v>0</v>
          </cell>
        </row>
        <row r="586">
          <cell r="A586" t="str">
            <v>6.1.3.10</v>
          </cell>
          <cell r="J586">
            <v>0</v>
          </cell>
          <cell r="O586">
            <v>106.39</v>
          </cell>
          <cell r="T586">
            <v>0</v>
          </cell>
        </row>
        <row r="587">
          <cell r="A587" t="str">
            <v>6.1.3.10</v>
          </cell>
          <cell r="J587">
            <v>0</v>
          </cell>
          <cell r="O587">
            <v>0</v>
          </cell>
          <cell r="T587">
            <v>0</v>
          </cell>
        </row>
        <row r="588">
          <cell r="A588" t="str">
            <v>6.1.3.10</v>
          </cell>
          <cell r="J588">
            <v>0</v>
          </cell>
          <cell r="O588">
            <v>0</v>
          </cell>
          <cell r="T588">
            <v>0</v>
          </cell>
        </row>
        <row r="589">
          <cell r="A589" t="str">
            <v>6.1.2.6</v>
          </cell>
          <cell r="J589">
            <v>2128.77</v>
          </cell>
          <cell r="O589">
            <v>17325</v>
          </cell>
          <cell r="T589">
            <v>0</v>
          </cell>
        </row>
        <row r="590">
          <cell r="A590" t="str">
            <v>6.1.2.3</v>
          </cell>
          <cell r="J590">
            <v>54343.119999999995</v>
          </cell>
          <cell r="O590">
            <v>25343.119999999999</v>
          </cell>
          <cell r="T590">
            <v>0</v>
          </cell>
        </row>
        <row r="591">
          <cell r="A591" t="str">
            <v>6.1.2.5</v>
          </cell>
          <cell r="J591">
            <v>54018.25</v>
          </cell>
          <cell r="O591">
            <v>56965.11</v>
          </cell>
          <cell r="T591">
            <v>0</v>
          </cell>
        </row>
        <row r="592">
          <cell r="A592" t="str">
            <v>8.5</v>
          </cell>
          <cell r="J592">
            <v>0</v>
          </cell>
          <cell r="O592">
            <v>0</v>
          </cell>
          <cell r="T592">
            <v>0</v>
          </cell>
        </row>
        <row r="593">
          <cell r="A593" t="str">
            <v>6.1.5.5.1</v>
          </cell>
          <cell r="J593">
            <v>0</v>
          </cell>
          <cell r="O593">
            <v>0</v>
          </cell>
          <cell r="T593">
            <v>0</v>
          </cell>
        </row>
        <row r="594">
          <cell r="A594" t="str">
            <v>8.5</v>
          </cell>
          <cell r="J594">
            <v>0</v>
          </cell>
          <cell r="O594">
            <v>0</v>
          </cell>
          <cell r="T594">
            <v>0</v>
          </cell>
        </row>
        <row r="595">
          <cell r="A595" t="str">
            <v>6.1.2.5</v>
          </cell>
          <cell r="J595">
            <v>27433.410000000003</v>
          </cell>
          <cell r="O595">
            <v>15759.54</v>
          </cell>
          <cell r="T595">
            <v>0</v>
          </cell>
        </row>
        <row r="596">
          <cell r="A596" t="str">
            <v>6.1.3.8</v>
          </cell>
          <cell r="J596">
            <v>40491.700000000004</v>
          </cell>
          <cell r="O596">
            <v>26354.670000000002</v>
          </cell>
          <cell r="T596">
            <v>0</v>
          </cell>
        </row>
        <row r="597">
          <cell r="A597" t="str">
            <v>6.1.2.7</v>
          </cell>
          <cell r="J597">
            <v>10000</v>
          </cell>
          <cell r="O597">
            <v>0</v>
          </cell>
          <cell r="T597">
            <v>0</v>
          </cell>
        </row>
        <row r="598">
          <cell r="A598" t="str">
            <v>6.1.2.5</v>
          </cell>
          <cell r="J598">
            <v>7259.7099999999991</v>
          </cell>
          <cell r="O598">
            <v>3583.02</v>
          </cell>
          <cell r="T598">
            <v>0</v>
          </cell>
        </row>
        <row r="599">
          <cell r="A599" t="str">
            <v>9.7</v>
          </cell>
          <cell r="J599">
            <v>0</v>
          </cell>
          <cell r="O599">
            <v>0</v>
          </cell>
          <cell r="T599">
            <v>0</v>
          </cell>
        </row>
        <row r="600">
          <cell r="A600" t="str">
            <v>6.1.2.5</v>
          </cell>
          <cell r="J600">
            <v>0</v>
          </cell>
          <cell r="O600">
            <v>0</v>
          </cell>
          <cell r="T600">
            <v>0</v>
          </cell>
        </row>
        <row r="601">
          <cell r="A601" t="str">
            <v>6.1.2.5</v>
          </cell>
          <cell r="J601">
            <v>1215</v>
          </cell>
          <cell r="O601">
            <v>600</v>
          </cell>
          <cell r="T601">
            <v>0</v>
          </cell>
        </row>
        <row r="602">
          <cell r="A602" t="str">
            <v>6.1.2.5</v>
          </cell>
          <cell r="J602">
            <v>0</v>
          </cell>
          <cell r="O602">
            <v>0</v>
          </cell>
          <cell r="T602">
            <v>0</v>
          </cell>
        </row>
        <row r="603">
          <cell r="A603" t="str">
            <v>8.5</v>
          </cell>
          <cell r="J603">
            <v>0</v>
          </cell>
          <cell r="O603">
            <v>0</v>
          </cell>
          <cell r="T603">
            <v>0</v>
          </cell>
        </row>
        <row r="604">
          <cell r="A604" t="str">
            <v>6.1.2.5</v>
          </cell>
          <cell r="J604">
            <v>0</v>
          </cell>
          <cell r="O604">
            <v>0</v>
          </cell>
          <cell r="T604">
            <v>0</v>
          </cell>
        </row>
        <row r="605">
          <cell r="A605" t="str">
            <v>6.1.2.8</v>
          </cell>
          <cell r="J605">
            <v>11896.8</v>
          </cell>
          <cell r="O605">
            <v>5948.4</v>
          </cell>
          <cell r="T605">
            <v>0</v>
          </cell>
        </row>
        <row r="606">
          <cell r="A606" t="str">
            <v>6.1.2.4</v>
          </cell>
          <cell r="J606">
            <v>63390.810000000005</v>
          </cell>
          <cell r="O606">
            <v>32430.98</v>
          </cell>
          <cell r="T606">
            <v>0</v>
          </cell>
        </row>
        <row r="607">
          <cell r="A607" t="str">
            <v>8.4</v>
          </cell>
          <cell r="J607">
            <v>0</v>
          </cell>
          <cell r="O607">
            <v>0</v>
          </cell>
          <cell r="T607">
            <v>0</v>
          </cell>
        </row>
        <row r="608">
          <cell r="A608" t="str">
            <v>6.1.2.4</v>
          </cell>
          <cell r="J608">
            <v>89812.15</v>
          </cell>
          <cell r="O608">
            <v>77310.319999999992</v>
          </cell>
          <cell r="T608">
            <v>0</v>
          </cell>
        </row>
        <row r="609">
          <cell r="A609" t="str">
            <v>6.1.2.5</v>
          </cell>
          <cell r="J609">
            <v>7021.6399999999994</v>
          </cell>
          <cell r="O609">
            <v>508.32</v>
          </cell>
          <cell r="T609">
            <v>0</v>
          </cell>
        </row>
        <row r="610">
          <cell r="A610" t="str">
            <v>6.1.2.4</v>
          </cell>
          <cell r="J610">
            <v>8966.64</v>
          </cell>
          <cell r="O610">
            <v>16851.97</v>
          </cell>
          <cell r="T610">
            <v>0</v>
          </cell>
        </row>
        <row r="611">
          <cell r="A611" t="str">
            <v>6.1.3.5</v>
          </cell>
          <cell r="J611">
            <v>6957.08</v>
          </cell>
          <cell r="O611">
            <v>2179.7600000000002</v>
          </cell>
          <cell r="T611">
            <v>0</v>
          </cell>
        </row>
        <row r="612">
          <cell r="A612" t="str">
            <v>6.1.3.5</v>
          </cell>
          <cell r="J612">
            <v>460.4</v>
          </cell>
          <cell r="O612">
            <v>0</v>
          </cell>
          <cell r="T612">
            <v>0</v>
          </cell>
        </row>
        <row r="613">
          <cell r="A613" t="str">
            <v>6.1.3.5</v>
          </cell>
          <cell r="J613">
            <v>0</v>
          </cell>
          <cell r="O613">
            <v>40</v>
          </cell>
          <cell r="T613">
            <v>0</v>
          </cell>
        </row>
        <row r="614">
          <cell r="A614" t="str">
            <v>6.1.3.5</v>
          </cell>
          <cell r="J614">
            <v>0</v>
          </cell>
          <cell r="O614">
            <v>0</v>
          </cell>
          <cell r="T614">
            <v>0</v>
          </cell>
        </row>
        <row r="615">
          <cell r="A615" t="str">
            <v>6.1.3.3</v>
          </cell>
          <cell r="J615">
            <v>0</v>
          </cell>
          <cell r="O615">
            <v>0</v>
          </cell>
          <cell r="T615">
            <v>0</v>
          </cell>
        </row>
        <row r="616">
          <cell r="A616" t="str">
            <v>6.1.2.4</v>
          </cell>
          <cell r="J616">
            <v>2411.6999999999998</v>
          </cell>
          <cell r="O616">
            <v>1517.23</v>
          </cell>
          <cell r="T616">
            <v>0</v>
          </cell>
        </row>
        <row r="617">
          <cell r="A617" t="str">
            <v>6.1.3.5</v>
          </cell>
          <cell r="J617">
            <v>157.80000000000001</v>
          </cell>
          <cell r="O617">
            <v>15566.8</v>
          </cell>
          <cell r="T617">
            <v>0</v>
          </cell>
        </row>
        <row r="618">
          <cell r="A618" t="str">
            <v>9.1</v>
          </cell>
          <cell r="J618">
            <v>0</v>
          </cell>
          <cell r="O618">
            <v>0</v>
          </cell>
          <cell r="T618">
            <v>0</v>
          </cell>
        </row>
        <row r="619">
          <cell r="A619" t="str">
            <v>9.1</v>
          </cell>
          <cell r="J619">
            <v>0</v>
          </cell>
          <cell r="O619">
            <v>0</v>
          </cell>
          <cell r="T619">
            <v>0</v>
          </cell>
        </row>
        <row r="620">
          <cell r="A620" t="str">
            <v>9.9</v>
          </cell>
          <cell r="J620">
            <v>0</v>
          </cell>
          <cell r="O620">
            <v>0</v>
          </cell>
          <cell r="T620">
            <v>0</v>
          </cell>
        </row>
        <row r="621">
          <cell r="A621" t="str">
            <v>6.1.2.4</v>
          </cell>
          <cell r="J621">
            <v>22549.4</v>
          </cell>
          <cell r="O621">
            <v>11274.7</v>
          </cell>
          <cell r="T621">
            <v>0</v>
          </cell>
        </row>
        <row r="622">
          <cell r="A622" t="str">
            <v>6.1.2.5</v>
          </cell>
          <cell r="J622">
            <v>20149.939999999999</v>
          </cell>
          <cell r="O622">
            <v>12795</v>
          </cell>
          <cell r="T622">
            <v>0</v>
          </cell>
        </row>
        <row r="623">
          <cell r="A623" t="str">
            <v>6.1.3.4</v>
          </cell>
          <cell r="J623">
            <v>0</v>
          </cell>
          <cell r="O623">
            <v>457.87</v>
          </cell>
          <cell r="T623">
            <v>0</v>
          </cell>
        </row>
        <row r="624">
          <cell r="A624" t="str">
            <v>6.1.3.4</v>
          </cell>
          <cell r="J624">
            <v>1397.43</v>
          </cell>
          <cell r="O624">
            <v>0</v>
          </cell>
          <cell r="T624">
            <v>0</v>
          </cell>
        </row>
        <row r="625">
          <cell r="A625" t="str">
            <v>6.1.3.4</v>
          </cell>
          <cell r="J625">
            <v>0</v>
          </cell>
          <cell r="O625">
            <v>0</v>
          </cell>
          <cell r="T625">
            <v>0</v>
          </cell>
        </row>
        <row r="626">
          <cell r="A626" t="str">
            <v>6.1.3.4</v>
          </cell>
          <cell r="J626">
            <v>2522.84</v>
          </cell>
          <cell r="O626">
            <v>3328.58</v>
          </cell>
          <cell r="T626">
            <v>0</v>
          </cell>
        </row>
        <row r="627">
          <cell r="A627" t="str">
            <v>9.4</v>
          </cell>
          <cell r="J627">
            <v>0</v>
          </cell>
          <cell r="O627">
            <v>0</v>
          </cell>
          <cell r="T627">
            <v>0</v>
          </cell>
        </row>
        <row r="628">
          <cell r="A628" t="str">
            <v>6.1.3.4</v>
          </cell>
          <cell r="J628">
            <v>0</v>
          </cell>
          <cell r="O628">
            <v>0</v>
          </cell>
          <cell r="T628">
            <v>0</v>
          </cell>
        </row>
        <row r="629">
          <cell r="A629" t="str">
            <v>6.1.3.7</v>
          </cell>
          <cell r="J629">
            <v>17809.88</v>
          </cell>
          <cell r="O629">
            <v>8904.94</v>
          </cell>
          <cell r="T629">
            <v>0</v>
          </cell>
        </row>
        <row r="630">
          <cell r="A630" t="str">
            <v>6.1.3.7</v>
          </cell>
          <cell r="J630">
            <v>294.67</v>
          </cell>
          <cell r="O630">
            <v>0</v>
          </cell>
          <cell r="T630">
            <v>0</v>
          </cell>
        </row>
        <row r="631">
          <cell r="A631" t="str">
            <v>6.1.3.7</v>
          </cell>
          <cell r="J631">
            <v>-314.1400000000001</v>
          </cell>
          <cell r="O631">
            <v>3104.71</v>
          </cell>
          <cell r="T631">
            <v>0</v>
          </cell>
        </row>
        <row r="632">
          <cell r="A632" t="str">
            <v>6.1.2.5</v>
          </cell>
          <cell r="J632">
            <v>3398.07</v>
          </cell>
          <cell r="O632">
            <v>2696.47</v>
          </cell>
          <cell r="T632">
            <v>0</v>
          </cell>
        </row>
        <row r="633">
          <cell r="A633" t="str">
            <v>6.1.2.5</v>
          </cell>
          <cell r="J633">
            <v>15069.01</v>
          </cell>
          <cell r="O633">
            <v>-36729.310000000005</v>
          </cell>
          <cell r="T633">
            <v>0</v>
          </cell>
        </row>
        <row r="634">
          <cell r="A634" t="str">
            <v>6.1.2.5</v>
          </cell>
          <cell r="J634">
            <v>0</v>
          </cell>
          <cell r="O634">
            <v>0</v>
          </cell>
          <cell r="T634">
            <v>0</v>
          </cell>
        </row>
        <row r="635">
          <cell r="A635" t="str">
            <v>6.1.2.5</v>
          </cell>
          <cell r="J635">
            <v>9348.18</v>
          </cell>
          <cell r="O635">
            <v>11148.18</v>
          </cell>
          <cell r="T635">
            <v>0</v>
          </cell>
        </row>
        <row r="636">
          <cell r="A636" t="str">
            <v>6.1.2.5</v>
          </cell>
          <cell r="J636">
            <v>3412.2400000000002</v>
          </cell>
          <cell r="O636">
            <v>2015.27</v>
          </cell>
          <cell r="T636">
            <v>0</v>
          </cell>
        </row>
        <row r="637">
          <cell r="A637" t="str">
            <v>9.7</v>
          </cell>
          <cell r="J637">
            <v>0</v>
          </cell>
          <cell r="O637">
            <v>0</v>
          </cell>
          <cell r="T637">
            <v>0</v>
          </cell>
        </row>
        <row r="638">
          <cell r="A638" t="str">
            <v>6.1.2.5</v>
          </cell>
          <cell r="J638">
            <v>0</v>
          </cell>
          <cell r="O638">
            <v>0</v>
          </cell>
          <cell r="T638">
            <v>0</v>
          </cell>
        </row>
        <row r="639">
          <cell r="A639" t="str">
            <v>6.1.3.6</v>
          </cell>
          <cell r="J639">
            <v>15395.880000000001</v>
          </cell>
          <cell r="O639">
            <v>3376.35</v>
          </cell>
          <cell r="T639">
            <v>0</v>
          </cell>
        </row>
        <row r="640">
          <cell r="A640" t="str">
            <v>6.1.3.6</v>
          </cell>
          <cell r="J640">
            <v>0</v>
          </cell>
          <cell r="O640">
            <v>19.239999999999998</v>
          </cell>
          <cell r="T640">
            <v>0</v>
          </cell>
        </row>
        <row r="641">
          <cell r="A641" t="str">
            <v>6.1.3.6</v>
          </cell>
          <cell r="J641">
            <v>160</v>
          </cell>
          <cell r="O641">
            <v>0</v>
          </cell>
          <cell r="T641">
            <v>0</v>
          </cell>
        </row>
        <row r="642">
          <cell r="A642" t="str">
            <v>6.2.4</v>
          </cell>
          <cell r="J642">
            <v>1539.37</v>
          </cell>
          <cell r="O642">
            <v>15426.560000000001</v>
          </cell>
          <cell r="T642">
            <v>0</v>
          </cell>
        </row>
        <row r="643">
          <cell r="A643" t="str">
            <v>4.2.1</v>
          </cell>
          <cell r="J643">
            <v>0</v>
          </cell>
          <cell r="O643">
            <v>0</v>
          </cell>
          <cell r="T643">
            <v>0</v>
          </cell>
        </row>
        <row r="644">
          <cell r="A644" t="str">
            <v>13.2</v>
          </cell>
          <cell r="J644">
            <v>0</v>
          </cell>
          <cell r="O644">
            <v>0</v>
          </cell>
          <cell r="T644">
            <v>0</v>
          </cell>
        </row>
        <row r="645">
          <cell r="A645" t="str">
            <v>6.2.4</v>
          </cell>
          <cell r="J645">
            <v>0</v>
          </cell>
          <cell r="O645">
            <v>0</v>
          </cell>
          <cell r="T645">
            <v>0</v>
          </cell>
        </row>
        <row r="646">
          <cell r="A646" t="str">
            <v>13.2</v>
          </cell>
          <cell r="J646">
            <v>0</v>
          </cell>
          <cell r="O646">
            <v>0</v>
          </cell>
          <cell r="T646">
            <v>0</v>
          </cell>
        </row>
        <row r="647">
          <cell r="A647" t="str">
            <v>6.1.3.6</v>
          </cell>
          <cell r="J647">
            <v>0</v>
          </cell>
          <cell r="O647">
            <v>0</v>
          </cell>
          <cell r="T647">
            <v>0</v>
          </cell>
        </row>
        <row r="648">
          <cell r="A648" t="str">
            <v>6.1.3.6</v>
          </cell>
          <cell r="J648">
            <v>1118.7800000000002</v>
          </cell>
          <cell r="O648">
            <v>1152.68</v>
          </cell>
          <cell r="T648">
            <v>0</v>
          </cell>
        </row>
        <row r="649">
          <cell r="A649" t="str">
            <v>6.1.3.6</v>
          </cell>
          <cell r="J649">
            <v>0</v>
          </cell>
          <cell r="O649">
            <v>0</v>
          </cell>
          <cell r="T649">
            <v>0</v>
          </cell>
        </row>
        <row r="650">
          <cell r="A650" t="str">
            <v>13.2</v>
          </cell>
          <cell r="J650">
            <v>0</v>
          </cell>
          <cell r="O650">
            <v>0</v>
          </cell>
          <cell r="T650">
            <v>0</v>
          </cell>
        </row>
        <row r="651">
          <cell r="A651" t="str">
            <v>6.2.4</v>
          </cell>
          <cell r="J651">
            <v>0</v>
          </cell>
          <cell r="O651">
            <v>618.80999999999995</v>
          </cell>
          <cell r="T651">
            <v>0</v>
          </cell>
        </row>
        <row r="652">
          <cell r="A652" t="str">
            <v>13.3</v>
          </cell>
          <cell r="J652">
            <v>0</v>
          </cell>
          <cell r="O652">
            <v>0</v>
          </cell>
          <cell r="T652">
            <v>0</v>
          </cell>
        </row>
        <row r="653">
          <cell r="A653" t="str">
            <v>13.3</v>
          </cell>
          <cell r="J653">
            <v>0</v>
          </cell>
          <cell r="O653">
            <v>0</v>
          </cell>
          <cell r="T653">
            <v>0</v>
          </cell>
        </row>
        <row r="654">
          <cell r="A654" t="str">
            <v>13.3</v>
          </cell>
          <cell r="J654">
            <v>0</v>
          </cell>
          <cell r="O654">
            <v>0</v>
          </cell>
          <cell r="T654">
            <v>0</v>
          </cell>
        </row>
        <row r="655">
          <cell r="A655" t="str">
            <v>6.1.3.6</v>
          </cell>
          <cell r="J655">
            <v>21297.9</v>
          </cell>
          <cell r="O655">
            <v>10018.06</v>
          </cell>
          <cell r="T655">
            <v>0</v>
          </cell>
        </row>
        <row r="656">
          <cell r="A656" t="str">
            <v>13.2</v>
          </cell>
          <cell r="J656">
            <v>0</v>
          </cell>
          <cell r="O656">
            <v>0</v>
          </cell>
          <cell r="T656">
            <v>0</v>
          </cell>
        </row>
        <row r="657">
          <cell r="A657" t="str">
            <v>6.1.3.6</v>
          </cell>
          <cell r="J657">
            <v>0</v>
          </cell>
          <cell r="O657">
            <v>-603.42999999999995</v>
          </cell>
          <cell r="T657">
            <v>0</v>
          </cell>
        </row>
        <row r="658">
          <cell r="A658" t="str">
            <v>4.2.1</v>
          </cell>
          <cell r="J658">
            <v>0</v>
          </cell>
          <cell r="O658">
            <v>0</v>
          </cell>
          <cell r="T658">
            <v>0</v>
          </cell>
        </row>
        <row r="659">
          <cell r="A659" t="str">
            <v>9.7</v>
          </cell>
          <cell r="J659">
            <v>0</v>
          </cell>
          <cell r="O659">
            <v>0</v>
          </cell>
          <cell r="T659">
            <v>0</v>
          </cell>
        </row>
        <row r="660">
          <cell r="A660" t="str">
            <v>6.2.1</v>
          </cell>
          <cell r="J660">
            <v>65246.460000000006</v>
          </cell>
          <cell r="O660">
            <v>38347.199999999997</v>
          </cell>
          <cell r="T660">
            <v>0</v>
          </cell>
        </row>
        <row r="661">
          <cell r="A661" t="str">
            <v>4.2.1</v>
          </cell>
          <cell r="J661">
            <v>-34165.96</v>
          </cell>
          <cell r="O661">
            <v>-20319.659999999996</v>
          </cell>
          <cell r="T661">
            <v>0</v>
          </cell>
        </row>
        <row r="662">
          <cell r="A662" t="str">
            <v>4.2.1</v>
          </cell>
          <cell r="J662">
            <v>0</v>
          </cell>
          <cell r="O662">
            <v>0</v>
          </cell>
          <cell r="T662">
            <v>0</v>
          </cell>
        </row>
        <row r="663">
          <cell r="A663" t="str">
            <v>4.2.1</v>
          </cell>
          <cell r="J663">
            <v>-4838920</v>
          </cell>
          <cell r="O663">
            <v>-2184480</v>
          </cell>
          <cell r="T663">
            <v>0</v>
          </cell>
        </row>
        <row r="664">
          <cell r="A664" t="str">
            <v>13.3</v>
          </cell>
          <cell r="J664">
            <v>0</v>
          </cell>
          <cell r="O664">
            <v>0</v>
          </cell>
          <cell r="T664">
            <v>0</v>
          </cell>
        </row>
        <row r="665">
          <cell r="A665" t="str">
            <v>13.3</v>
          </cell>
          <cell r="J665">
            <v>0</v>
          </cell>
          <cell r="O665">
            <v>0</v>
          </cell>
          <cell r="T665">
            <v>0</v>
          </cell>
        </row>
        <row r="666">
          <cell r="A666" t="str">
            <v>13.3</v>
          </cell>
          <cell r="J666">
            <v>0</v>
          </cell>
          <cell r="O666">
            <v>0</v>
          </cell>
          <cell r="T666">
            <v>0</v>
          </cell>
        </row>
        <row r="667">
          <cell r="A667" t="str">
            <v>13.3</v>
          </cell>
          <cell r="J667">
            <v>0</v>
          </cell>
          <cell r="O667">
            <v>0</v>
          </cell>
          <cell r="T667">
            <v>0</v>
          </cell>
        </row>
        <row r="668">
          <cell r="A668" t="str">
            <v>9.7</v>
          </cell>
          <cell r="J668">
            <v>0</v>
          </cell>
          <cell r="O668">
            <v>0</v>
          </cell>
          <cell r="T668">
            <v>0</v>
          </cell>
        </row>
        <row r="669">
          <cell r="A669" t="str">
            <v>9.7</v>
          </cell>
          <cell r="J669">
            <v>0</v>
          </cell>
          <cell r="O669">
            <v>0</v>
          </cell>
          <cell r="T669">
            <v>0</v>
          </cell>
        </row>
        <row r="670">
          <cell r="A670" t="str">
            <v>9.7</v>
          </cell>
          <cell r="J670">
            <v>0</v>
          </cell>
          <cell r="O670">
            <v>0</v>
          </cell>
          <cell r="T670">
            <v>0</v>
          </cell>
        </row>
        <row r="671">
          <cell r="A671" t="str">
            <v>9.7</v>
          </cell>
          <cell r="J671">
            <v>0</v>
          </cell>
          <cell r="O671">
            <v>0</v>
          </cell>
          <cell r="T671">
            <v>0</v>
          </cell>
        </row>
        <row r="672">
          <cell r="A672" t="str">
            <v>6.1.3.7</v>
          </cell>
          <cell r="J672">
            <v>891.54</v>
          </cell>
          <cell r="O672">
            <v>2101.5</v>
          </cell>
          <cell r="T672">
            <v>0</v>
          </cell>
        </row>
        <row r="673">
          <cell r="A673" t="str">
            <v>9.7</v>
          </cell>
          <cell r="J673">
            <v>0</v>
          </cell>
          <cell r="O673">
            <v>0</v>
          </cell>
          <cell r="T673">
            <v>0</v>
          </cell>
        </row>
        <row r="674">
          <cell r="A674" t="str">
            <v>6.1.2.2</v>
          </cell>
          <cell r="J674">
            <v>765865.9</v>
          </cell>
          <cell r="O674">
            <v>470735.25</v>
          </cell>
          <cell r="T674">
            <v>0</v>
          </cell>
        </row>
        <row r="675">
          <cell r="A675" t="str">
            <v>6.1.2.2</v>
          </cell>
          <cell r="J675">
            <v>326455.11</v>
          </cell>
          <cell r="O675">
            <v>175128.24</v>
          </cell>
          <cell r="T675">
            <v>0</v>
          </cell>
        </row>
        <row r="676">
          <cell r="A676" t="str">
            <v>6.1.2.1</v>
          </cell>
          <cell r="J676">
            <v>436662.57</v>
          </cell>
          <cell r="O676">
            <v>250657.52</v>
          </cell>
          <cell r="T676">
            <v>0</v>
          </cell>
        </row>
        <row r="677">
          <cell r="A677" t="str">
            <v>6.1.2.1</v>
          </cell>
          <cell r="J677">
            <v>20435.690000000002</v>
          </cell>
          <cell r="O677">
            <v>17775.36</v>
          </cell>
          <cell r="T677">
            <v>0</v>
          </cell>
        </row>
        <row r="678">
          <cell r="A678" t="str">
            <v>6.1.2.1</v>
          </cell>
          <cell r="J678">
            <v>20716.560000000001</v>
          </cell>
          <cell r="O678">
            <v>10358.280000000001</v>
          </cell>
          <cell r="T678">
            <v>0</v>
          </cell>
        </row>
        <row r="679">
          <cell r="A679" t="str">
            <v>6.1.2.2</v>
          </cell>
          <cell r="J679">
            <v>433664.48</v>
          </cell>
          <cell r="O679">
            <v>231325.12</v>
          </cell>
          <cell r="T679">
            <v>0</v>
          </cell>
        </row>
        <row r="680">
          <cell r="A680" t="str">
            <v>6.1.2.2</v>
          </cell>
          <cell r="J680">
            <v>0</v>
          </cell>
          <cell r="O680">
            <v>0</v>
          </cell>
          <cell r="T680">
            <v>0</v>
          </cell>
        </row>
        <row r="681">
          <cell r="A681" t="str">
            <v>6.1.4.1</v>
          </cell>
          <cell r="J681">
            <v>166645.94</v>
          </cell>
          <cell r="O681">
            <v>68530.350000000006</v>
          </cell>
          <cell r="T681">
            <v>0</v>
          </cell>
        </row>
        <row r="682">
          <cell r="A682" t="str">
            <v>6.1.4.2</v>
          </cell>
          <cell r="J682">
            <v>54843.119999999995</v>
          </cell>
          <cell r="O682">
            <v>23461.16</v>
          </cell>
          <cell r="T682">
            <v>0</v>
          </cell>
        </row>
        <row r="683">
          <cell r="A683" t="str">
            <v>6.1.4.1</v>
          </cell>
          <cell r="J683">
            <v>37421.1</v>
          </cell>
          <cell r="O683">
            <v>98383.82</v>
          </cell>
          <cell r="T683">
            <v>0</v>
          </cell>
        </row>
        <row r="684">
          <cell r="A684" t="str">
            <v>6.1.4.1</v>
          </cell>
          <cell r="J684">
            <v>7764</v>
          </cell>
          <cell r="O684">
            <v>3000</v>
          </cell>
          <cell r="T684">
            <v>0</v>
          </cell>
        </row>
        <row r="685">
          <cell r="A685" t="str">
            <v>6.1.4.1</v>
          </cell>
          <cell r="J685">
            <v>43920.68</v>
          </cell>
          <cell r="O685">
            <v>16762.419999999998</v>
          </cell>
          <cell r="T685">
            <v>0</v>
          </cell>
        </row>
        <row r="686">
          <cell r="A686" t="str">
            <v>8.4</v>
          </cell>
          <cell r="J686">
            <v>0</v>
          </cell>
          <cell r="O686">
            <v>0</v>
          </cell>
          <cell r="T686">
            <v>0</v>
          </cell>
        </row>
        <row r="687">
          <cell r="A687" t="str">
            <v>6.1.4.1</v>
          </cell>
          <cell r="J687">
            <v>10057.6</v>
          </cell>
          <cell r="O687">
            <v>7504.1</v>
          </cell>
          <cell r="T687">
            <v>0</v>
          </cell>
        </row>
        <row r="688">
          <cell r="A688" t="str">
            <v>6.1.4.1</v>
          </cell>
          <cell r="J688">
            <v>0</v>
          </cell>
          <cell r="O688">
            <v>3145.25</v>
          </cell>
          <cell r="T688">
            <v>0</v>
          </cell>
        </row>
        <row r="689">
          <cell r="A689" t="str">
            <v>6.1.4.1</v>
          </cell>
          <cell r="J689">
            <v>0</v>
          </cell>
          <cell r="O689">
            <v>0</v>
          </cell>
          <cell r="T689">
            <v>0</v>
          </cell>
        </row>
        <row r="690">
          <cell r="A690" t="str">
            <v>6.1.4.1</v>
          </cell>
          <cell r="J690">
            <v>0</v>
          </cell>
          <cell r="O690">
            <v>0</v>
          </cell>
          <cell r="T690">
            <v>0</v>
          </cell>
        </row>
        <row r="691">
          <cell r="A691" t="str">
            <v>6.1.4.5</v>
          </cell>
          <cell r="J691">
            <v>37525</v>
          </cell>
          <cell r="O691">
            <v>22625</v>
          </cell>
          <cell r="T691">
            <v>0</v>
          </cell>
        </row>
        <row r="692">
          <cell r="A692" t="str">
            <v>11.2</v>
          </cell>
          <cell r="J692">
            <v>0</v>
          </cell>
          <cell r="O692">
            <v>0</v>
          </cell>
          <cell r="T692">
            <v>0</v>
          </cell>
        </row>
        <row r="693">
          <cell r="A693" t="str">
            <v>6.1.4.4</v>
          </cell>
          <cell r="J693">
            <v>30429.03</v>
          </cell>
          <cell r="O693">
            <v>14608.16</v>
          </cell>
          <cell r="T693">
            <v>0</v>
          </cell>
        </row>
        <row r="694">
          <cell r="A694" t="str">
            <v>6.1.4.4</v>
          </cell>
          <cell r="J694">
            <v>14206.82</v>
          </cell>
          <cell r="O694">
            <v>2668.44</v>
          </cell>
          <cell r="T694">
            <v>0</v>
          </cell>
        </row>
        <row r="695">
          <cell r="A695" t="str">
            <v>9.9</v>
          </cell>
          <cell r="J695">
            <v>0</v>
          </cell>
          <cell r="O695">
            <v>0</v>
          </cell>
          <cell r="T695">
            <v>0</v>
          </cell>
        </row>
        <row r="696">
          <cell r="A696" t="str">
            <v>11.1</v>
          </cell>
          <cell r="J696">
            <v>0</v>
          </cell>
          <cell r="O696">
            <v>0</v>
          </cell>
          <cell r="T696">
            <v>0</v>
          </cell>
        </row>
        <row r="697">
          <cell r="A697" t="str">
            <v>6.1.4.1</v>
          </cell>
          <cell r="J697">
            <v>0</v>
          </cell>
          <cell r="O697">
            <v>0</v>
          </cell>
          <cell r="T697">
            <v>0</v>
          </cell>
        </row>
        <row r="698">
          <cell r="A698" t="str">
            <v>6.1.4.4</v>
          </cell>
          <cell r="J698">
            <v>0</v>
          </cell>
          <cell r="O698">
            <v>0</v>
          </cell>
          <cell r="T698">
            <v>0</v>
          </cell>
        </row>
        <row r="699">
          <cell r="A699" t="str">
            <v>11.1</v>
          </cell>
          <cell r="J699">
            <v>0</v>
          </cell>
          <cell r="O699">
            <v>0</v>
          </cell>
          <cell r="T699">
            <v>0</v>
          </cell>
        </row>
        <row r="700">
          <cell r="A700" t="str">
            <v>6.1.4.1</v>
          </cell>
          <cell r="J700">
            <v>16089.02</v>
          </cell>
          <cell r="O700">
            <v>13097.46</v>
          </cell>
          <cell r="T700">
            <v>0</v>
          </cell>
        </row>
        <row r="701">
          <cell r="A701" t="str">
            <v>6.1.4.6</v>
          </cell>
          <cell r="J701">
            <v>0</v>
          </cell>
          <cell r="O701">
            <v>0</v>
          </cell>
          <cell r="T701">
            <v>0</v>
          </cell>
        </row>
        <row r="702">
          <cell r="A702" t="str">
            <v>6.1.4.6</v>
          </cell>
          <cell r="J702">
            <v>0</v>
          </cell>
          <cell r="O702">
            <v>0</v>
          </cell>
          <cell r="T702">
            <v>0</v>
          </cell>
        </row>
        <row r="703">
          <cell r="A703" t="str">
            <v>6.1.4.6</v>
          </cell>
          <cell r="J703">
            <v>0</v>
          </cell>
          <cell r="O703">
            <v>0</v>
          </cell>
          <cell r="T703">
            <v>0</v>
          </cell>
        </row>
        <row r="704">
          <cell r="A704" t="str">
            <v>6.1.4.6</v>
          </cell>
          <cell r="J704">
            <v>0</v>
          </cell>
          <cell r="O704">
            <v>0</v>
          </cell>
          <cell r="T704">
            <v>0</v>
          </cell>
        </row>
        <row r="705">
          <cell r="A705" t="str">
            <v>6.1.4.6</v>
          </cell>
          <cell r="J705">
            <v>0</v>
          </cell>
          <cell r="O705">
            <v>0</v>
          </cell>
          <cell r="T705">
            <v>0</v>
          </cell>
        </row>
        <row r="706">
          <cell r="A706" t="str">
            <v>6.1.4.6</v>
          </cell>
          <cell r="J706">
            <v>0</v>
          </cell>
          <cell r="O706">
            <v>0</v>
          </cell>
          <cell r="T706">
            <v>0</v>
          </cell>
        </row>
        <row r="707">
          <cell r="A707" t="str">
            <v>6.1.3.2.2</v>
          </cell>
          <cell r="J707">
            <v>647899.56000000006</v>
          </cell>
          <cell r="O707">
            <v>771071.64</v>
          </cell>
          <cell r="T707">
            <v>0</v>
          </cell>
        </row>
        <row r="708">
          <cell r="A708" t="str">
            <v>6.1.3.2.1</v>
          </cell>
          <cell r="J708">
            <v>131230.59999999998</v>
          </cell>
          <cell r="O708">
            <v>89993.38</v>
          </cell>
          <cell r="T708">
            <v>0</v>
          </cell>
        </row>
        <row r="709">
          <cell r="A709" t="str">
            <v>6.1.3.2.5</v>
          </cell>
          <cell r="J709">
            <v>11372.76</v>
          </cell>
          <cell r="O709">
            <v>4494.5</v>
          </cell>
          <cell r="T709">
            <v>0</v>
          </cell>
        </row>
        <row r="710">
          <cell r="A710" t="str">
            <v>6.1.3.2.4</v>
          </cell>
          <cell r="J710">
            <v>38733.279999999999</v>
          </cell>
          <cell r="O710">
            <v>47321.78</v>
          </cell>
          <cell r="T710">
            <v>0</v>
          </cell>
        </row>
        <row r="711">
          <cell r="A711" t="str">
            <v>9.7</v>
          </cell>
          <cell r="J711">
            <v>0</v>
          </cell>
          <cell r="O711">
            <v>0</v>
          </cell>
          <cell r="T711">
            <v>0</v>
          </cell>
        </row>
        <row r="712">
          <cell r="A712" t="str">
            <v>6.1.3.2.3</v>
          </cell>
          <cell r="J712">
            <v>9562.5400000000081</v>
          </cell>
          <cell r="O712">
            <v>3043.5600000000004</v>
          </cell>
          <cell r="T712">
            <v>0</v>
          </cell>
        </row>
        <row r="713">
          <cell r="A713" t="str">
            <v>6.1.3.5</v>
          </cell>
          <cell r="J713">
            <v>98132.23</v>
          </cell>
          <cell r="O713">
            <v>18062.68</v>
          </cell>
          <cell r="T713">
            <v>0</v>
          </cell>
        </row>
        <row r="714">
          <cell r="A714" t="str">
            <v>6.1.4.1</v>
          </cell>
          <cell r="J714">
            <v>1101.5999999999999</v>
          </cell>
          <cell r="O714">
            <v>3284.18</v>
          </cell>
          <cell r="T714">
            <v>0</v>
          </cell>
        </row>
        <row r="715">
          <cell r="A715" t="str">
            <v>6.1.4.1</v>
          </cell>
          <cell r="J715">
            <v>7299.67</v>
          </cell>
          <cell r="O715">
            <v>1744.35</v>
          </cell>
          <cell r="T715">
            <v>0</v>
          </cell>
        </row>
        <row r="716">
          <cell r="A716" t="str">
            <v>6.1.4.1</v>
          </cell>
          <cell r="J716">
            <v>0</v>
          </cell>
          <cell r="O716">
            <v>3101.65</v>
          </cell>
          <cell r="T716">
            <v>0</v>
          </cell>
        </row>
        <row r="717">
          <cell r="A717" t="str">
            <v>6.1.4.1</v>
          </cell>
          <cell r="J717">
            <v>6476.01</v>
          </cell>
          <cell r="O717">
            <v>5711.98</v>
          </cell>
          <cell r="T717">
            <v>0</v>
          </cell>
        </row>
        <row r="718">
          <cell r="A718" t="str">
            <v>6.1.4.1</v>
          </cell>
          <cell r="J718">
            <v>0</v>
          </cell>
          <cell r="O718">
            <v>0</v>
          </cell>
          <cell r="T718">
            <v>0</v>
          </cell>
        </row>
        <row r="719">
          <cell r="A719" t="str">
            <v>6.1.3.3</v>
          </cell>
          <cell r="J719">
            <v>12648.029999999999</v>
          </cell>
          <cell r="O719">
            <v>318</v>
          </cell>
          <cell r="T719">
            <v>0</v>
          </cell>
        </row>
        <row r="720">
          <cell r="A720" t="str">
            <v>6.1.4.1</v>
          </cell>
          <cell r="J720">
            <v>6982.04</v>
          </cell>
          <cell r="O720">
            <v>11046.42</v>
          </cell>
          <cell r="T720">
            <v>0</v>
          </cell>
        </row>
        <row r="721">
          <cell r="A721" t="str">
            <v>6.1.4.1</v>
          </cell>
          <cell r="J721">
            <v>5550</v>
          </cell>
          <cell r="O721">
            <v>0</v>
          </cell>
          <cell r="T721">
            <v>0</v>
          </cell>
        </row>
        <row r="722">
          <cell r="A722" t="str">
            <v>6.1.4.1</v>
          </cell>
          <cell r="J722">
            <v>10636.93</v>
          </cell>
          <cell r="O722">
            <v>3553.99</v>
          </cell>
          <cell r="T722">
            <v>0</v>
          </cell>
        </row>
        <row r="723">
          <cell r="A723" t="str">
            <v>11.1</v>
          </cell>
          <cell r="J723">
            <v>0</v>
          </cell>
          <cell r="O723">
            <v>0</v>
          </cell>
          <cell r="T723">
            <v>0</v>
          </cell>
        </row>
        <row r="724">
          <cell r="A724" t="str">
            <v>11.1</v>
          </cell>
          <cell r="J724">
            <v>0</v>
          </cell>
          <cell r="O724">
            <v>0</v>
          </cell>
          <cell r="T724">
            <v>0</v>
          </cell>
        </row>
        <row r="725">
          <cell r="A725" t="str">
            <v>11.1</v>
          </cell>
          <cell r="J725">
            <v>0</v>
          </cell>
          <cell r="O725">
            <v>0</v>
          </cell>
          <cell r="T725">
            <v>0</v>
          </cell>
        </row>
        <row r="726">
          <cell r="A726" t="str">
            <v>6.1.3.4</v>
          </cell>
          <cell r="J726">
            <v>356.70000000000005</v>
          </cell>
          <cell r="O726">
            <v>606.46</v>
          </cell>
          <cell r="T726">
            <v>0</v>
          </cell>
        </row>
        <row r="727">
          <cell r="A727" t="str">
            <v>11.1</v>
          </cell>
          <cell r="J727">
            <v>0</v>
          </cell>
          <cell r="O727">
            <v>0</v>
          </cell>
          <cell r="T727">
            <v>0</v>
          </cell>
        </row>
        <row r="728">
          <cell r="A728" t="str">
            <v>11.1</v>
          </cell>
          <cell r="J728">
            <v>0</v>
          </cell>
          <cell r="O728">
            <v>0</v>
          </cell>
          <cell r="T728">
            <v>0</v>
          </cell>
        </row>
        <row r="729">
          <cell r="A729" t="str">
            <v>11.1</v>
          </cell>
          <cell r="J729">
            <v>0</v>
          </cell>
          <cell r="O729">
            <v>0</v>
          </cell>
          <cell r="T729">
            <v>0</v>
          </cell>
        </row>
        <row r="730">
          <cell r="A730" t="str">
            <v>11.1</v>
          </cell>
          <cell r="J730">
            <v>0</v>
          </cell>
          <cell r="O730">
            <v>0</v>
          </cell>
          <cell r="T730">
            <v>0</v>
          </cell>
        </row>
        <row r="731">
          <cell r="A731" t="str">
            <v>11.1</v>
          </cell>
          <cell r="J731">
            <v>0</v>
          </cell>
          <cell r="O731">
            <v>0</v>
          </cell>
          <cell r="T731">
            <v>0</v>
          </cell>
        </row>
        <row r="732">
          <cell r="A732" t="str">
            <v>6.1.4.1</v>
          </cell>
          <cell r="J732">
            <v>21421.87</v>
          </cell>
          <cell r="O732">
            <v>5836.41</v>
          </cell>
          <cell r="T732">
            <v>0</v>
          </cell>
        </row>
        <row r="733">
          <cell r="A733" t="str">
            <v>11.1</v>
          </cell>
          <cell r="J733">
            <v>0</v>
          </cell>
          <cell r="O733">
            <v>0</v>
          </cell>
          <cell r="T733">
            <v>0</v>
          </cell>
        </row>
        <row r="734">
          <cell r="A734" t="str">
            <v>6.1.4.1</v>
          </cell>
          <cell r="J734">
            <v>4109.04</v>
          </cell>
          <cell r="O734">
            <v>2054.52</v>
          </cell>
          <cell r="T734">
            <v>0</v>
          </cell>
        </row>
        <row r="735">
          <cell r="A735" t="str">
            <v>6.1.4.1</v>
          </cell>
          <cell r="J735">
            <v>0</v>
          </cell>
          <cell r="O735">
            <v>0</v>
          </cell>
          <cell r="T735">
            <v>0</v>
          </cell>
        </row>
        <row r="736">
          <cell r="A736" t="str">
            <v>6.1.4.1</v>
          </cell>
          <cell r="J736">
            <v>1837.6</v>
          </cell>
          <cell r="O736">
            <v>5523.24</v>
          </cell>
          <cell r="T736">
            <v>0</v>
          </cell>
        </row>
        <row r="737">
          <cell r="A737" t="str">
            <v>6.1.6.1</v>
          </cell>
          <cell r="J737">
            <v>0</v>
          </cell>
          <cell r="O737">
            <v>0</v>
          </cell>
          <cell r="T737">
            <v>0</v>
          </cell>
        </row>
        <row r="738">
          <cell r="A738" t="str">
            <v>6.1.6.1</v>
          </cell>
          <cell r="J738">
            <v>0</v>
          </cell>
          <cell r="O738">
            <v>0</v>
          </cell>
          <cell r="T738">
            <v>0</v>
          </cell>
        </row>
        <row r="739">
          <cell r="A739" t="str">
            <v>6.1.6.1</v>
          </cell>
          <cell r="J739">
            <v>6145</v>
          </cell>
          <cell r="O739">
            <v>0</v>
          </cell>
          <cell r="T739">
            <v>0</v>
          </cell>
        </row>
        <row r="740">
          <cell r="A740" t="str">
            <v>12.5.2</v>
          </cell>
          <cell r="J740">
            <v>0</v>
          </cell>
          <cell r="O740">
            <v>0</v>
          </cell>
          <cell r="T740">
            <v>0</v>
          </cell>
        </row>
        <row r="741">
          <cell r="A741" t="str">
            <v>6.1.6.1</v>
          </cell>
          <cell r="J741">
            <v>0</v>
          </cell>
          <cell r="O741">
            <v>2950.98</v>
          </cell>
          <cell r="T741">
            <v>0</v>
          </cell>
        </row>
        <row r="742">
          <cell r="A742" t="str">
            <v>12.5.4</v>
          </cell>
          <cell r="J742">
            <v>0</v>
          </cell>
          <cell r="O742">
            <v>0</v>
          </cell>
          <cell r="T742">
            <v>0</v>
          </cell>
        </row>
        <row r="743">
          <cell r="A743" t="str">
            <v>6.1.4.1</v>
          </cell>
          <cell r="J743">
            <v>0</v>
          </cell>
          <cell r="O743">
            <v>0</v>
          </cell>
          <cell r="T743">
            <v>0</v>
          </cell>
        </row>
        <row r="744">
          <cell r="A744" t="str">
            <v>6.1.6.3</v>
          </cell>
          <cell r="J744">
            <v>0</v>
          </cell>
          <cell r="O744">
            <v>12734.97</v>
          </cell>
          <cell r="T744">
            <v>0</v>
          </cell>
        </row>
        <row r="745">
          <cell r="A745" t="str">
            <v>12.5.6</v>
          </cell>
          <cell r="J745">
            <v>0</v>
          </cell>
          <cell r="O745">
            <v>0</v>
          </cell>
          <cell r="T745">
            <v>0</v>
          </cell>
        </row>
        <row r="746">
          <cell r="A746" t="str">
            <v>6.1.6.1</v>
          </cell>
          <cell r="J746">
            <v>7990</v>
          </cell>
          <cell r="O746">
            <v>0</v>
          </cell>
          <cell r="T746">
            <v>0</v>
          </cell>
        </row>
        <row r="747">
          <cell r="A747" t="str">
            <v>6.1.6.1</v>
          </cell>
          <cell r="J747">
            <v>10155.6</v>
          </cell>
          <cell r="O747">
            <v>5077.8</v>
          </cell>
          <cell r="T747">
            <v>0</v>
          </cell>
        </row>
        <row r="748">
          <cell r="A748" t="str">
            <v>6.1.6.3</v>
          </cell>
          <cell r="J748">
            <v>0</v>
          </cell>
          <cell r="O748">
            <v>0</v>
          </cell>
          <cell r="T748">
            <v>0</v>
          </cell>
        </row>
        <row r="749">
          <cell r="A749" t="str">
            <v>12.5.6</v>
          </cell>
          <cell r="J749">
            <v>0</v>
          </cell>
          <cell r="O749">
            <v>0</v>
          </cell>
          <cell r="T749">
            <v>0</v>
          </cell>
        </row>
        <row r="750">
          <cell r="A750" t="str">
            <v>12.5.3</v>
          </cell>
          <cell r="J750">
            <v>0</v>
          </cell>
          <cell r="O750">
            <v>0</v>
          </cell>
          <cell r="T750">
            <v>0</v>
          </cell>
        </row>
        <row r="751">
          <cell r="A751" t="str">
            <v>12.5.3</v>
          </cell>
          <cell r="J751">
            <v>0</v>
          </cell>
          <cell r="O751">
            <v>0</v>
          </cell>
          <cell r="T751">
            <v>0</v>
          </cell>
        </row>
        <row r="752">
          <cell r="A752" t="str">
            <v>12.5.3</v>
          </cell>
          <cell r="J752">
            <v>0</v>
          </cell>
          <cell r="O752">
            <v>0</v>
          </cell>
          <cell r="T752">
            <v>0</v>
          </cell>
        </row>
        <row r="753">
          <cell r="A753" t="str">
            <v>12.5.3</v>
          </cell>
          <cell r="J753">
            <v>0</v>
          </cell>
          <cell r="O753">
            <v>0</v>
          </cell>
          <cell r="T753">
            <v>0</v>
          </cell>
        </row>
        <row r="754">
          <cell r="A754" t="str">
            <v>6.1.6.1</v>
          </cell>
          <cell r="J754">
            <v>652</v>
          </cell>
          <cell r="O754">
            <v>0</v>
          </cell>
          <cell r="T754">
            <v>0</v>
          </cell>
        </row>
        <row r="755">
          <cell r="A755" t="str">
            <v>6.1.6.5</v>
          </cell>
          <cell r="J755">
            <v>436</v>
          </cell>
          <cell r="O755">
            <v>0</v>
          </cell>
          <cell r="T755">
            <v>0</v>
          </cell>
        </row>
        <row r="756">
          <cell r="A756" t="str">
            <v>6.1.6.1</v>
          </cell>
          <cell r="J756">
            <v>0</v>
          </cell>
          <cell r="O756">
            <v>1202.75</v>
          </cell>
          <cell r="T756">
            <v>0</v>
          </cell>
        </row>
        <row r="757">
          <cell r="A757" t="str">
            <v>12.5.3</v>
          </cell>
          <cell r="J757">
            <v>0</v>
          </cell>
          <cell r="O757">
            <v>0</v>
          </cell>
          <cell r="T757">
            <v>0</v>
          </cell>
        </row>
        <row r="758">
          <cell r="A758" t="str">
            <v>6.1.6.3</v>
          </cell>
          <cell r="J758">
            <v>5200</v>
          </cell>
          <cell r="O758">
            <v>0</v>
          </cell>
          <cell r="T758">
            <v>0</v>
          </cell>
        </row>
        <row r="759">
          <cell r="A759" t="str">
            <v>6.1.6.1</v>
          </cell>
          <cell r="J759">
            <v>0</v>
          </cell>
          <cell r="O759">
            <v>0</v>
          </cell>
          <cell r="T759">
            <v>0</v>
          </cell>
        </row>
        <row r="760">
          <cell r="A760" t="str">
            <v>12.5.3</v>
          </cell>
          <cell r="J760">
            <v>0</v>
          </cell>
          <cell r="O760">
            <v>0</v>
          </cell>
          <cell r="T760">
            <v>0</v>
          </cell>
        </row>
        <row r="761">
          <cell r="A761" t="str">
            <v>6.1.6.5</v>
          </cell>
          <cell r="J761">
            <v>4954.6000000000004</v>
          </cell>
          <cell r="O761">
            <v>630</v>
          </cell>
          <cell r="T761">
            <v>0</v>
          </cell>
        </row>
        <row r="762">
          <cell r="A762" t="str">
            <v>12.5.3</v>
          </cell>
          <cell r="J762">
            <v>0</v>
          </cell>
          <cell r="O762">
            <v>0</v>
          </cell>
          <cell r="T762">
            <v>0</v>
          </cell>
        </row>
        <row r="763">
          <cell r="A763" t="str">
            <v>12.5.6</v>
          </cell>
          <cell r="J763">
            <v>0</v>
          </cell>
          <cell r="O763">
            <v>0</v>
          </cell>
          <cell r="T763">
            <v>0</v>
          </cell>
        </row>
        <row r="764">
          <cell r="A764" t="str">
            <v>12.5.6</v>
          </cell>
          <cell r="J764">
            <v>0</v>
          </cell>
          <cell r="O764">
            <v>0</v>
          </cell>
          <cell r="T764">
            <v>0</v>
          </cell>
        </row>
        <row r="765">
          <cell r="A765" t="str">
            <v>12.5.3</v>
          </cell>
          <cell r="J765">
            <v>0</v>
          </cell>
          <cell r="O765">
            <v>0</v>
          </cell>
          <cell r="T765">
            <v>0</v>
          </cell>
        </row>
        <row r="766">
          <cell r="A766" t="str">
            <v>12.5.3</v>
          </cell>
          <cell r="J766">
            <v>0</v>
          </cell>
          <cell r="O766">
            <v>0</v>
          </cell>
          <cell r="T766">
            <v>0</v>
          </cell>
        </row>
        <row r="767">
          <cell r="A767" t="str">
            <v>12.5.2</v>
          </cell>
          <cell r="J767">
            <v>0</v>
          </cell>
          <cell r="O767">
            <v>0</v>
          </cell>
          <cell r="T767">
            <v>0</v>
          </cell>
        </row>
        <row r="768">
          <cell r="A768" t="str">
            <v>12.5.2</v>
          </cell>
          <cell r="J768">
            <v>0</v>
          </cell>
          <cell r="O768">
            <v>0</v>
          </cell>
          <cell r="T768">
            <v>0</v>
          </cell>
        </row>
        <row r="769">
          <cell r="A769" t="str">
            <v>6.1.5.5.3</v>
          </cell>
          <cell r="J769">
            <v>2448</v>
          </cell>
          <cell r="O769">
            <v>0</v>
          </cell>
          <cell r="T769">
            <v>0</v>
          </cell>
        </row>
        <row r="770">
          <cell r="A770" t="str">
            <v>10.2</v>
          </cell>
          <cell r="J770">
            <v>0</v>
          </cell>
          <cell r="O770">
            <v>0</v>
          </cell>
          <cell r="T770">
            <v>0</v>
          </cell>
        </row>
        <row r="771">
          <cell r="A771" t="str">
            <v>6.1.5.2.3</v>
          </cell>
          <cell r="J771">
            <v>0</v>
          </cell>
          <cell r="O771">
            <v>0</v>
          </cell>
          <cell r="T771">
            <v>0</v>
          </cell>
        </row>
        <row r="772">
          <cell r="A772" t="str">
            <v>9.4</v>
          </cell>
          <cell r="J772">
            <v>0</v>
          </cell>
          <cell r="O772">
            <v>0</v>
          </cell>
          <cell r="T772">
            <v>0</v>
          </cell>
        </row>
        <row r="773">
          <cell r="A773" t="str">
            <v>9.4</v>
          </cell>
          <cell r="J773">
            <v>0</v>
          </cell>
          <cell r="O773">
            <v>0</v>
          </cell>
          <cell r="T773">
            <v>0</v>
          </cell>
        </row>
        <row r="774">
          <cell r="A774" t="str">
            <v>6.1.3.4</v>
          </cell>
          <cell r="J774">
            <v>119.47</v>
          </cell>
          <cell r="O774">
            <v>519.74</v>
          </cell>
          <cell r="T774">
            <v>0</v>
          </cell>
        </row>
        <row r="775">
          <cell r="A775" t="str">
            <v>9.4</v>
          </cell>
          <cell r="J775">
            <v>0</v>
          </cell>
          <cell r="O775">
            <v>0</v>
          </cell>
          <cell r="T775">
            <v>0</v>
          </cell>
        </row>
        <row r="776">
          <cell r="A776" t="str">
            <v>9.4</v>
          </cell>
          <cell r="J776">
            <v>0</v>
          </cell>
          <cell r="O776">
            <v>0</v>
          </cell>
          <cell r="T776">
            <v>0</v>
          </cell>
        </row>
        <row r="777">
          <cell r="A777" t="str">
            <v>9.4</v>
          </cell>
          <cell r="J777">
            <v>0</v>
          </cell>
          <cell r="O777">
            <v>0</v>
          </cell>
          <cell r="T777">
            <v>0</v>
          </cell>
        </row>
        <row r="778">
          <cell r="A778" t="str">
            <v>9.4</v>
          </cell>
          <cell r="J778">
            <v>0</v>
          </cell>
          <cell r="O778">
            <v>0</v>
          </cell>
          <cell r="T778">
            <v>0</v>
          </cell>
        </row>
        <row r="779">
          <cell r="A779" t="str">
            <v>6.1.6.1</v>
          </cell>
          <cell r="J779">
            <v>0</v>
          </cell>
          <cell r="O779">
            <v>1852.75</v>
          </cell>
          <cell r="T779">
            <v>0</v>
          </cell>
        </row>
        <row r="780">
          <cell r="A780" t="str">
            <v>9.5</v>
          </cell>
          <cell r="J780">
            <v>0</v>
          </cell>
          <cell r="O780">
            <v>0</v>
          </cell>
          <cell r="T780">
            <v>0</v>
          </cell>
        </row>
        <row r="781">
          <cell r="A781" t="str">
            <v>12.5.8</v>
          </cell>
          <cell r="J781">
            <v>0</v>
          </cell>
          <cell r="O781">
            <v>0</v>
          </cell>
          <cell r="T781">
            <v>0</v>
          </cell>
        </row>
        <row r="782">
          <cell r="A782" t="str">
            <v>6.1.6.1</v>
          </cell>
          <cell r="J782">
            <v>0</v>
          </cell>
          <cell r="O782">
            <v>0</v>
          </cell>
          <cell r="T782">
            <v>0</v>
          </cell>
        </row>
        <row r="783">
          <cell r="A783" t="str">
            <v>4.2.1</v>
          </cell>
          <cell r="J783">
            <v>5785050</v>
          </cell>
          <cell r="O783">
            <v>2610035</v>
          </cell>
          <cell r="T783">
            <v>0</v>
          </cell>
        </row>
        <row r="784">
          <cell r="A784" t="str">
            <v>4.2.1</v>
          </cell>
          <cell r="J784">
            <v>734012.7</v>
          </cell>
          <cell r="O784">
            <v>282311.27</v>
          </cell>
          <cell r="T784">
            <v>0</v>
          </cell>
        </row>
        <row r="785">
          <cell r="A785" t="str">
            <v>4.2.1</v>
          </cell>
          <cell r="J785">
            <v>285463.24</v>
          </cell>
          <cell r="O785">
            <v>99848.28</v>
          </cell>
          <cell r="T785">
            <v>0</v>
          </cell>
        </row>
        <row r="786">
          <cell r="A786" t="str">
            <v>4.2.1</v>
          </cell>
          <cell r="J786">
            <v>12000</v>
          </cell>
          <cell r="O786">
            <v>-5328</v>
          </cell>
          <cell r="T786">
            <v>0</v>
          </cell>
        </row>
        <row r="787">
          <cell r="A787" t="str">
            <v>4.2.1</v>
          </cell>
          <cell r="J787">
            <v>0</v>
          </cell>
          <cell r="O787">
            <v>0</v>
          </cell>
          <cell r="T787">
            <v>0</v>
          </cell>
        </row>
        <row r="788">
          <cell r="A788" t="str">
            <v>4.2.1</v>
          </cell>
          <cell r="J788">
            <v>0</v>
          </cell>
          <cell r="O788">
            <v>0</v>
          </cell>
          <cell r="T788">
            <v>0</v>
          </cell>
        </row>
        <row r="789">
          <cell r="A789" t="str">
            <v>4.2.1</v>
          </cell>
          <cell r="J789">
            <v>11895.96</v>
          </cell>
          <cell r="O789">
            <v>5253.57</v>
          </cell>
          <cell r="T789">
            <v>0</v>
          </cell>
        </row>
        <row r="790">
          <cell r="A790" t="str">
            <v>4.2.1</v>
          </cell>
          <cell r="J790">
            <v>0</v>
          </cell>
          <cell r="O790">
            <v>0</v>
          </cell>
          <cell r="T790">
            <v>0</v>
          </cell>
        </row>
        <row r="791">
          <cell r="A791" t="str">
            <v>4.2.1</v>
          </cell>
          <cell r="O791">
            <v>28000</v>
          </cell>
        </row>
        <row r="792">
          <cell r="A792" t="str">
            <v>4.2.1</v>
          </cell>
          <cell r="J792">
            <v>0</v>
          </cell>
          <cell r="O792">
            <v>0</v>
          </cell>
          <cell r="T792">
            <v>0</v>
          </cell>
        </row>
        <row r="793">
          <cell r="A793" t="str">
            <v>4.1</v>
          </cell>
          <cell r="J793">
            <v>10558535.51</v>
          </cell>
          <cell r="O793">
            <v>5622042.6200000001</v>
          </cell>
          <cell r="T793">
            <v>0</v>
          </cell>
        </row>
        <row r="794">
          <cell r="A794" t="str">
            <v>4.1</v>
          </cell>
          <cell r="J794">
            <v>65246.81</v>
          </cell>
          <cell r="O794">
            <v>38506.339999999997</v>
          </cell>
          <cell r="T794">
            <v>0</v>
          </cell>
        </row>
        <row r="795">
          <cell r="A795" t="str">
            <v>4.1</v>
          </cell>
          <cell r="J795">
            <v>0</v>
          </cell>
          <cell r="O795">
            <v>0</v>
          </cell>
          <cell r="T795">
            <v>0</v>
          </cell>
        </row>
        <row r="796">
          <cell r="A796" t="str">
            <v>4.2.1</v>
          </cell>
          <cell r="J796">
            <v>15288</v>
          </cell>
          <cell r="O796">
            <v>4338</v>
          </cell>
          <cell r="T796">
            <v>0</v>
          </cell>
        </row>
        <row r="797">
          <cell r="A797" t="str">
            <v>4.2.4</v>
          </cell>
          <cell r="J797">
            <v>0</v>
          </cell>
          <cell r="O797">
            <v>0</v>
          </cell>
          <cell r="T797">
            <v>0</v>
          </cell>
        </row>
        <row r="798">
          <cell r="A798" t="str">
            <v>4.2.4</v>
          </cell>
          <cell r="J798">
            <v>209166.68</v>
          </cell>
          <cell r="O798">
            <v>184872</v>
          </cell>
          <cell r="T798">
            <v>0</v>
          </cell>
        </row>
        <row r="799">
          <cell r="A799" t="str">
            <v>4.2.2</v>
          </cell>
          <cell r="J799">
            <v>0</v>
          </cell>
          <cell r="O799">
            <v>0</v>
          </cell>
          <cell r="T799">
            <v>0</v>
          </cell>
        </row>
        <row r="800">
          <cell r="A800" t="str">
            <v>4.2.1</v>
          </cell>
          <cell r="J800">
            <v>-84307.109999999986</v>
          </cell>
          <cell r="O800">
            <v>-31572.13</v>
          </cell>
          <cell r="T800">
            <v>0</v>
          </cell>
        </row>
        <row r="801">
          <cell r="A801" t="str">
            <v>4.2.1</v>
          </cell>
          <cell r="J801">
            <v>0</v>
          </cell>
          <cell r="O801">
            <v>0</v>
          </cell>
          <cell r="T801">
            <v>0</v>
          </cell>
        </row>
        <row r="802">
          <cell r="A802" t="str">
            <v>4.2.1</v>
          </cell>
          <cell r="J802">
            <v>-50507.8</v>
          </cell>
          <cell r="O802">
            <v>-28018.25</v>
          </cell>
          <cell r="T802">
            <v>0</v>
          </cell>
        </row>
        <row r="803">
          <cell r="A803" t="str">
            <v>4.2.1</v>
          </cell>
          <cell r="J803">
            <v>-190636.18</v>
          </cell>
          <cell r="O803">
            <v>-73898.41</v>
          </cell>
          <cell r="T803">
            <v>0</v>
          </cell>
        </row>
        <row r="804">
          <cell r="A804" t="str">
            <v>4.2.1</v>
          </cell>
          <cell r="J804">
            <v>0</v>
          </cell>
          <cell r="O804">
            <v>0</v>
          </cell>
          <cell r="T804">
            <v>0</v>
          </cell>
        </row>
        <row r="805">
          <cell r="A805" t="str">
            <v>4.2.1</v>
          </cell>
          <cell r="J805">
            <v>-240</v>
          </cell>
          <cell r="O805">
            <v>240</v>
          </cell>
          <cell r="T805">
            <v>0</v>
          </cell>
        </row>
        <row r="806">
          <cell r="A806" t="str">
            <v>4.3</v>
          </cell>
          <cell r="J806">
            <v>74044.73</v>
          </cell>
          <cell r="O806">
            <v>467694.13</v>
          </cell>
          <cell r="T806">
            <v>0</v>
          </cell>
        </row>
        <row r="807">
          <cell r="A807" t="str">
            <v>4.3</v>
          </cell>
          <cell r="J807">
            <v>0</v>
          </cell>
          <cell r="O807">
            <v>0</v>
          </cell>
          <cell r="T807">
            <v>0</v>
          </cell>
        </row>
        <row r="808">
          <cell r="A808" t="str">
            <v>4.3</v>
          </cell>
          <cell r="J808">
            <v>-3842.56</v>
          </cell>
          <cell r="O808">
            <v>-864.04</v>
          </cell>
          <cell r="T808">
            <v>0</v>
          </cell>
        </row>
        <row r="809">
          <cell r="A809" t="str">
            <v>4.3</v>
          </cell>
          <cell r="J809">
            <v>-23646.520000000004</v>
          </cell>
          <cell r="O809">
            <v>-5317.1399999999994</v>
          </cell>
          <cell r="T809">
            <v>0</v>
          </cell>
        </row>
        <row r="819">
          <cell r="O819">
            <v>0</v>
          </cell>
        </row>
      </sheetData>
      <sheetData sheetId="8"/>
      <sheetData sheetId="9"/>
      <sheetData sheetId="10"/>
      <sheetData sheetId="11"/>
      <sheetData sheetId="12">
        <row r="44">
          <cell r="E44">
            <v>1978229.6800000002</v>
          </cell>
          <cell r="F44">
            <v>484046.79</v>
          </cell>
        </row>
        <row r="63">
          <cell r="F63">
            <v>0</v>
          </cell>
        </row>
        <row r="71">
          <cell r="E71">
            <v>12262.91</v>
          </cell>
          <cell r="F71">
            <v>108625</v>
          </cell>
        </row>
        <row r="75">
          <cell r="E75">
            <v>229944.24999999997</v>
          </cell>
        </row>
        <row r="82">
          <cell r="E82">
            <v>1000</v>
          </cell>
        </row>
        <row r="83">
          <cell r="E83">
            <v>117760.95</v>
          </cell>
          <cell r="F83">
            <v>-117760.95</v>
          </cell>
        </row>
        <row r="84">
          <cell r="E84">
            <v>101.79</v>
          </cell>
          <cell r="F84">
            <v>-101.79</v>
          </cell>
        </row>
        <row r="88">
          <cell r="E88">
            <v>656</v>
          </cell>
        </row>
        <row r="91">
          <cell r="E91">
            <v>11425.41</v>
          </cell>
          <cell r="F91">
            <v>-1260.1199999999999</v>
          </cell>
        </row>
        <row r="97">
          <cell r="E97">
            <v>73276.219999999972</v>
          </cell>
          <cell r="F97">
            <v>30514.809999999998</v>
          </cell>
        </row>
        <row r="102">
          <cell r="E102">
            <v>0</v>
          </cell>
        </row>
        <row r="106">
          <cell r="E106">
            <v>340.88</v>
          </cell>
        </row>
        <row r="116">
          <cell r="E116">
            <v>783.76</v>
          </cell>
        </row>
        <row r="120">
          <cell r="E120">
            <v>695990.95</v>
          </cell>
          <cell r="F120">
            <v>60730.869999999995</v>
          </cell>
        </row>
        <row r="130">
          <cell r="E130">
            <v>7032.24</v>
          </cell>
          <cell r="F130">
            <v>2501.91</v>
          </cell>
        </row>
        <row r="149">
          <cell r="E149">
            <v>91703.77</v>
          </cell>
        </row>
        <row r="150">
          <cell r="E150">
            <v>0</v>
          </cell>
        </row>
        <row r="156">
          <cell r="E156">
            <v>735950.55</v>
          </cell>
          <cell r="F156">
            <v>400797.06</v>
          </cell>
        </row>
      </sheetData>
      <sheetData sheetId="13"/>
      <sheetData sheetId="14"/>
      <sheetData sheetId="15"/>
      <sheetData sheetId="16">
        <row r="1">
          <cell r="A1" t="str">
            <v>REFERENCIA</v>
          </cell>
          <cell r="J1" t="str">
            <v>1º QUADRIM</v>
          </cell>
          <cell r="O1" t="str">
            <v>2º QUADRIM</v>
          </cell>
          <cell r="P1">
            <v>45170</v>
          </cell>
          <cell r="T1" t="str">
            <v>3º TRIM</v>
          </cell>
        </row>
        <row r="2">
          <cell r="J2">
            <v>0</v>
          </cell>
          <cell r="O2">
            <v>0</v>
          </cell>
          <cell r="P2">
            <v>0</v>
          </cell>
          <cell r="T2">
            <v>0</v>
          </cell>
        </row>
        <row r="3">
          <cell r="J3">
            <v>0</v>
          </cell>
          <cell r="O3">
            <v>0</v>
          </cell>
          <cell r="T3">
            <v>0</v>
          </cell>
        </row>
        <row r="4">
          <cell r="J4">
            <v>0</v>
          </cell>
          <cell r="O4">
            <v>0</v>
          </cell>
          <cell r="T4">
            <v>0</v>
          </cell>
        </row>
        <row r="5">
          <cell r="J5">
            <v>0</v>
          </cell>
          <cell r="O5">
            <v>0</v>
          </cell>
          <cell r="T5">
            <v>0</v>
          </cell>
        </row>
        <row r="6">
          <cell r="J6">
            <v>0</v>
          </cell>
          <cell r="O6">
            <v>0</v>
          </cell>
          <cell r="T6">
            <v>0</v>
          </cell>
        </row>
        <row r="7">
          <cell r="J7">
            <v>0</v>
          </cell>
          <cell r="O7">
            <v>0</v>
          </cell>
          <cell r="T7">
            <v>0</v>
          </cell>
        </row>
        <row r="8">
          <cell r="J8">
            <v>0</v>
          </cell>
          <cell r="O8">
            <v>0</v>
          </cell>
          <cell r="T8">
            <v>0</v>
          </cell>
        </row>
        <row r="9">
          <cell r="J9">
            <v>0</v>
          </cell>
          <cell r="O9">
            <v>0</v>
          </cell>
          <cell r="T9">
            <v>0</v>
          </cell>
        </row>
        <row r="10">
          <cell r="J10">
            <v>0</v>
          </cell>
          <cell r="O10">
            <v>0</v>
          </cell>
          <cell r="T10">
            <v>0</v>
          </cell>
        </row>
        <row r="11">
          <cell r="J11">
            <v>0</v>
          </cell>
          <cell r="O11">
            <v>0</v>
          </cell>
          <cell r="T11">
            <v>0</v>
          </cell>
        </row>
        <row r="12">
          <cell r="J12">
            <v>0</v>
          </cell>
          <cell r="O12">
            <v>0</v>
          </cell>
          <cell r="T12">
            <v>0</v>
          </cell>
        </row>
        <row r="13">
          <cell r="J13">
            <v>0</v>
          </cell>
          <cell r="O13">
            <v>0</v>
          </cell>
          <cell r="T13">
            <v>0</v>
          </cell>
        </row>
        <row r="14">
          <cell r="J14">
            <v>0</v>
          </cell>
          <cell r="O14">
            <v>0</v>
          </cell>
          <cell r="T14">
            <v>0</v>
          </cell>
        </row>
        <row r="15">
          <cell r="J15">
            <v>0</v>
          </cell>
          <cell r="O15">
            <v>0</v>
          </cell>
          <cell r="T15">
            <v>0</v>
          </cell>
        </row>
        <row r="16">
          <cell r="J16">
            <v>0</v>
          </cell>
          <cell r="O16">
            <v>0</v>
          </cell>
          <cell r="T16">
            <v>0</v>
          </cell>
        </row>
        <row r="17">
          <cell r="J17">
            <v>0</v>
          </cell>
          <cell r="O17">
            <v>0</v>
          </cell>
          <cell r="T17">
            <v>0</v>
          </cell>
        </row>
        <row r="18">
          <cell r="J18">
            <v>0</v>
          </cell>
          <cell r="O18">
            <v>0</v>
          </cell>
          <cell r="T18">
            <v>0</v>
          </cell>
        </row>
        <row r="19">
          <cell r="J19">
            <v>0</v>
          </cell>
          <cell r="O19">
            <v>0</v>
          </cell>
          <cell r="T19">
            <v>0</v>
          </cell>
        </row>
        <row r="20">
          <cell r="J20">
            <v>0</v>
          </cell>
          <cell r="O20">
            <v>0</v>
          </cell>
          <cell r="T20">
            <v>0</v>
          </cell>
        </row>
        <row r="21">
          <cell r="J21">
            <v>0</v>
          </cell>
          <cell r="O21">
            <v>0</v>
          </cell>
          <cell r="T21">
            <v>0</v>
          </cell>
        </row>
        <row r="22">
          <cell r="J22">
            <v>0</v>
          </cell>
          <cell r="O22">
            <v>0</v>
          </cell>
          <cell r="T22">
            <v>0</v>
          </cell>
        </row>
        <row r="23">
          <cell r="J23">
            <v>0</v>
          </cell>
          <cell r="O23">
            <v>0</v>
          </cell>
          <cell r="T23">
            <v>0</v>
          </cell>
        </row>
        <row r="24">
          <cell r="J24">
            <v>0</v>
          </cell>
          <cell r="O24">
            <v>0</v>
          </cell>
          <cell r="T24">
            <v>0</v>
          </cell>
        </row>
        <row r="25">
          <cell r="J25">
            <v>0</v>
          </cell>
          <cell r="O25">
            <v>0</v>
          </cell>
          <cell r="T25">
            <v>0</v>
          </cell>
        </row>
        <row r="26">
          <cell r="J26">
            <v>0</v>
          </cell>
          <cell r="O26">
            <v>0</v>
          </cell>
          <cell r="T26">
            <v>0</v>
          </cell>
        </row>
        <row r="27">
          <cell r="J27">
            <v>0</v>
          </cell>
          <cell r="O27">
            <v>0</v>
          </cell>
          <cell r="T27">
            <v>0</v>
          </cell>
        </row>
        <row r="28">
          <cell r="J28">
            <v>0</v>
          </cell>
          <cell r="O28">
            <v>11808.5</v>
          </cell>
          <cell r="T28">
            <v>0</v>
          </cell>
        </row>
        <row r="29">
          <cell r="J29">
            <v>0</v>
          </cell>
          <cell r="O29">
            <v>0</v>
          </cell>
          <cell r="T29">
            <v>0</v>
          </cell>
        </row>
        <row r="30">
          <cell r="J30">
            <v>45614.79</v>
          </cell>
          <cell r="O30">
            <v>11950.310000000001</v>
          </cell>
          <cell r="T30">
            <v>0</v>
          </cell>
        </row>
        <row r="31">
          <cell r="J31">
            <v>4515</v>
          </cell>
          <cell r="O31">
            <v>0</v>
          </cell>
          <cell r="T31">
            <v>0</v>
          </cell>
        </row>
        <row r="32">
          <cell r="J32">
            <v>0</v>
          </cell>
          <cell r="O32">
            <v>0</v>
          </cell>
          <cell r="T32">
            <v>0</v>
          </cell>
        </row>
        <row r="33">
          <cell r="J33">
            <v>0</v>
          </cell>
          <cell r="O33">
            <v>0</v>
          </cell>
          <cell r="T33">
            <v>0</v>
          </cell>
        </row>
        <row r="34">
          <cell r="J34">
            <v>0</v>
          </cell>
          <cell r="O34">
            <v>0</v>
          </cell>
          <cell r="T34">
            <v>0</v>
          </cell>
        </row>
        <row r="35">
          <cell r="J35">
            <v>0</v>
          </cell>
          <cell r="O35">
            <v>0</v>
          </cell>
          <cell r="T35">
            <v>0</v>
          </cell>
        </row>
        <row r="36">
          <cell r="J36">
            <v>0</v>
          </cell>
          <cell r="O36">
            <v>0</v>
          </cell>
          <cell r="T36">
            <v>0</v>
          </cell>
        </row>
        <row r="37">
          <cell r="J37">
            <v>0</v>
          </cell>
          <cell r="O37">
            <v>0</v>
          </cell>
          <cell r="T37">
            <v>0</v>
          </cell>
        </row>
        <row r="38">
          <cell r="J38">
            <v>0</v>
          </cell>
          <cell r="O38">
            <v>0</v>
          </cell>
          <cell r="T38">
            <v>0</v>
          </cell>
        </row>
        <row r="39">
          <cell r="J39">
            <v>0</v>
          </cell>
          <cell r="O39">
            <v>0</v>
          </cell>
          <cell r="T39">
            <v>0</v>
          </cell>
        </row>
        <row r="40">
          <cell r="J40">
            <v>0</v>
          </cell>
          <cell r="O40">
            <v>0</v>
          </cell>
          <cell r="T40">
            <v>0</v>
          </cell>
        </row>
        <row r="41">
          <cell r="J41">
            <v>0</v>
          </cell>
          <cell r="O41">
            <v>0</v>
          </cell>
          <cell r="T41">
            <v>0</v>
          </cell>
        </row>
        <row r="42">
          <cell r="J42">
            <v>0</v>
          </cell>
          <cell r="O42">
            <v>0</v>
          </cell>
          <cell r="T42">
            <v>0</v>
          </cell>
        </row>
        <row r="43">
          <cell r="A43" t="str">
            <v>16.1</v>
          </cell>
          <cell r="J43">
            <v>0</v>
          </cell>
          <cell r="O43">
            <v>0</v>
          </cell>
          <cell r="T43">
            <v>0</v>
          </cell>
        </row>
        <row r="44">
          <cell r="A44" t="str">
            <v>16.2</v>
          </cell>
          <cell r="J44">
            <v>0</v>
          </cell>
          <cell r="O44">
            <v>0</v>
          </cell>
          <cell r="T44">
            <v>0</v>
          </cell>
        </row>
        <row r="45">
          <cell r="A45" t="str">
            <v>16.3</v>
          </cell>
          <cell r="J45">
            <v>0</v>
          </cell>
          <cell r="O45">
            <v>0</v>
          </cell>
          <cell r="T45">
            <v>0</v>
          </cell>
        </row>
        <row r="46">
          <cell r="A46" t="str">
            <v>16.4</v>
          </cell>
          <cell r="J46">
            <v>0</v>
          </cell>
          <cell r="O46">
            <v>0</v>
          </cell>
          <cell r="T46">
            <v>0</v>
          </cell>
        </row>
        <row r="47">
          <cell r="A47" t="str">
            <v>16.6</v>
          </cell>
          <cell r="J47">
            <v>0</v>
          </cell>
          <cell r="O47">
            <v>0</v>
          </cell>
          <cell r="T47">
            <v>0</v>
          </cell>
        </row>
        <row r="48">
          <cell r="J48">
            <v>3394.64</v>
          </cell>
          <cell r="O48">
            <v>1697.32</v>
          </cell>
          <cell r="T48">
            <v>0</v>
          </cell>
        </row>
        <row r="49">
          <cell r="J49">
            <v>0</v>
          </cell>
          <cell r="O49">
            <v>0</v>
          </cell>
          <cell r="T49">
            <v>0</v>
          </cell>
        </row>
        <row r="50">
          <cell r="J50">
            <v>1901.8</v>
          </cell>
          <cell r="O50">
            <v>855.51</v>
          </cell>
          <cell r="T50">
            <v>0</v>
          </cell>
        </row>
        <row r="51">
          <cell r="J51">
            <v>0</v>
          </cell>
          <cell r="O51">
            <v>0</v>
          </cell>
          <cell r="T51">
            <v>0</v>
          </cell>
        </row>
        <row r="52">
          <cell r="J52">
            <v>0</v>
          </cell>
          <cell r="O52">
            <v>0</v>
          </cell>
          <cell r="T52">
            <v>0</v>
          </cell>
        </row>
        <row r="53">
          <cell r="A53" t="str">
            <v>16.7</v>
          </cell>
          <cell r="J53">
            <v>0</v>
          </cell>
          <cell r="O53">
            <v>0</v>
          </cell>
          <cell r="T53">
            <v>0</v>
          </cell>
        </row>
        <row r="54">
          <cell r="J54">
            <v>0</v>
          </cell>
          <cell r="O54">
            <v>0</v>
          </cell>
          <cell r="T54">
            <v>0</v>
          </cell>
        </row>
        <row r="55">
          <cell r="J55">
            <v>123030.72</v>
          </cell>
          <cell r="O55">
            <v>193725.18</v>
          </cell>
          <cell r="T55">
            <v>0</v>
          </cell>
        </row>
        <row r="56">
          <cell r="J56">
            <v>0</v>
          </cell>
          <cell r="O56">
            <v>0</v>
          </cell>
          <cell r="T56">
            <v>0</v>
          </cell>
        </row>
        <row r="57">
          <cell r="J57">
            <v>57.46</v>
          </cell>
          <cell r="O57">
            <v>699.04</v>
          </cell>
          <cell r="T57">
            <v>0</v>
          </cell>
        </row>
        <row r="58">
          <cell r="J58">
            <v>0</v>
          </cell>
          <cell r="O58">
            <v>0</v>
          </cell>
          <cell r="T58">
            <v>0</v>
          </cell>
        </row>
        <row r="59">
          <cell r="J59">
            <v>191.25</v>
          </cell>
          <cell r="O59">
            <v>691.02</v>
          </cell>
          <cell r="T59">
            <v>0</v>
          </cell>
        </row>
        <row r="60">
          <cell r="J60">
            <v>340</v>
          </cell>
          <cell r="O60">
            <v>740</v>
          </cell>
          <cell r="T60">
            <v>0</v>
          </cell>
        </row>
        <row r="61">
          <cell r="J61">
            <v>14600.099999999999</v>
          </cell>
          <cell r="O61">
            <v>17461.52</v>
          </cell>
          <cell r="T61">
            <v>0</v>
          </cell>
        </row>
        <row r="62">
          <cell r="J62">
            <v>0</v>
          </cell>
          <cell r="O62">
            <v>0</v>
          </cell>
          <cell r="T62">
            <v>0</v>
          </cell>
        </row>
        <row r="63">
          <cell r="J63">
            <v>341.89</v>
          </cell>
          <cell r="O63">
            <v>865.47</v>
          </cell>
          <cell r="T63">
            <v>0</v>
          </cell>
        </row>
        <row r="64">
          <cell r="J64">
            <v>0</v>
          </cell>
          <cell r="O64">
            <v>0</v>
          </cell>
          <cell r="T64">
            <v>0</v>
          </cell>
        </row>
        <row r="65">
          <cell r="J65">
            <v>0</v>
          </cell>
          <cell r="O65">
            <v>0</v>
          </cell>
          <cell r="T65">
            <v>0</v>
          </cell>
        </row>
        <row r="66">
          <cell r="J66">
            <v>0</v>
          </cell>
          <cell r="O66">
            <v>0</v>
          </cell>
          <cell r="T66">
            <v>0</v>
          </cell>
        </row>
        <row r="67">
          <cell r="J67">
            <v>2108</v>
          </cell>
          <cell r="O67">
            <v>2294</v>
          </cell>
          <cell r="T67">
            <v>0</v>
          </cell>
        </row>
        <row r="68">
          <cell r="J68">
            <v>1134.73</v>
          </cell>
          <cell r="O68">
            <v>5781.87</v>
          </cell>
          <cell r="T68">
            <v>0</v>
          </cell>
        </row>
        <row r="69">
          <cell r="J69">
            <v>6181.83</v>
          </cell>
          <cell r="O69">
            <v>12728.25</v>
          </cell>
          <cell r="T69">
            <v>0</v>
          </cell>
        </row>
        <row r="70">
          <cell r="J70">
            <v>31731</v>
          </cell>
          <cell r="O70">
            <v>49267</v>
          </cell>
          <cell r="T70">
            <v>0</v>
          </cell>
        </row>
        <row r="71">
          <cell r="J71">
            <v>0</v>
          </cell>
          <cell r="O71">
            <v>0</v>
          </cell>
          <cell r="T71">
            <v>0</v>
          </cell>
        </row>
        <row r="72">
          <cell r="J72">
            <v>0</v>
          </cell>
          <cell r="O72">
            <v>0</v>
          </cell>
          <cell r="T72">
            <v>0</v>
          </cell>
        </row>
        <row r="73">
          <cell r="J73">
            <v>17929.18</v>
          </cell>
          <cell r="O73">
            <v>13008.76</v>
          </cell>
          <cell r="T73">
            <v>0</v>
          </cell>
        </row>
        <row r="74">
          <cell r="J74">
            <v>5427.54</v>
          </cell>
          <cell r="O74">
            <v>3317.24</v>
          </cell>
          <cell r="T74">
            <v>0</v>
          </cell>
        </row>
        <row r="75">
          <cell r="J75">
            <v>1073.1200000000001</v>
          </cell>
          <cell r="O75">
            <v>1040.6799999999998</v>
          </cell>
          <cell r="T75">
            <v>0</v>
          </cell>
        </row>
        <row r="76">
          <cell r="J76">
            <v>33877.699999999997</v>
          </cell>
          <cell r="O76">
            <v>3541.46</v>
          </cell>
          <cell r="T76">
            <v>0</v>
          </cell>
        </row>
        <row r="77">
          <cell r="J77">
            <v>8638.7800000000007</v>
          </cell>
          <cell r="O77">
            <v>903.06999999999994</v>
          </cell>
          <cell r="T77">
            <v>0</v>
          </cell>
        </row>
        <row r="78">
          <cell r="J78">
            <v>2710.17</v>
          </cell>
          <cell r="O78">
            <v>283.32</v>
          </cell>
          <cell r="T78">
            <v>0</v>
          </cell>
        </row>
        <row r="79">
          <cell r="J79">
            <v>0</v>
          </cell>
          <cell r="O79">
            <v>0</v>
          </cell>
          <cell r="T79">
            <v>0</v>
          </cell>
        </row>
        <row r="80">
          <cell r="J80">
            <v>150</v>
          </cell>
          <cell r="O80">
            <v>0</v>
          </cell>
          <cell r="T80">
            <v>0</v>
          </cell>
        </row>
        <row r="81">
          <cell r="J81">
            <v>4899</v>
          </cell>
          <cell r="O81">
            <v>11734</v>
          </cell>
          <cell r="T81">
            <v>0</v>
          </cell>
        </row>
        <row r="82">
          <cell r="J82">
            <v>0</v>
          </cell>
          <cell r="O82">
            <v>0</v>
          </cell>
          <cell r="T82">
            <v>0</v>
          </cell>
        </row>
        <row r="83">
          <cell r="A83" t="str">
            <v>19.2</v>
          </cell>
          <cell r="J83">
            <v>0</v>
          </cell>
          <cell r="O83">
            <v>349.52</v>
          </cell>
          <cell r="T83">
            <v>0</v>
          </cell>
        </row>
        <row r="84">
          <cell r="J84">
            <v>0</v>
          </cell>
          <cell r="O84">
            <v>0</v>
          </cell>
          <cell r="T84">
            <v>0</v>
          </cell>
        </row>
        <row r="85">
          <cell r="A85" t="str">
            <v>20.3</v>
          </cell>
          <cell r="J85">
            <v>0</v>
          </cell>
          <cell r="O85">
            <v>0</v>
          </cell>
          <cell r="T85">
            <v>0</v>
          </cell>
        </row>
        <row r="86">
          <cell r="J86">
            <v>0</v>
          </cell>
          <cell r="O86">
            <v>0</v>
          </cell>
          <cell r="T86">
            <v>0</v>
          </cell>
        </row>
        <row r="87">
          <cell r="A87" t="str">
            <v>19.4</v>
          </cell>
          <cell r="J87">
            <v>0</v>
          </cell>
          <cell r="O87">
            <v>0</v>
          </cell>
          <cell r="T87">
            <v>0</v>
          </cell>
        </row>
        <row r="88">
          <cell r="A88" t="str">
            <v>20.2</v>
          </cell>
          <cell r="J88">
            <v>0</v>
          </cell>
          <cell r="O88">
            <v>0</v>
          </cell>
          <cell r="T88">
            <v>0</v>
          </cell>
        </row>
        <row r="89">
          <cell r="A89" t="str">
            <v>20.1</v>
          </cell>
          <cell r="J89">
            <v>0</v>
          </cell>
          <cell r="O89">
            <v>0</v>
          </cell>
          <cell r="T89">
            <v>0</v>
          </cell>
        </row>
        <row r="90">
          <cell r="A90" t="str">
            <v>12.1.3</v>
          </cell>
          <cell r="J90">
            <v>0</v>
          </cell>
          <cell r="O90">
            <v>0</v>
          </cell>
          <cell r="T90">
            <v>0</v>
          </cell>
        </row>
        <row r="91">
          <cell r="A91" t="str">
            <v>12.1.3</v>
          </cell>
          <cell r="J91">
            <v>0</v>
          </cell>
          <cell r="O91">
            <v>0</v>
          </cell>
          <cell r="T91">
            <v>0</v>
          </cell>
        </row>
        <row r="92">
          <cell r="A92" t="str">
            <v>12.1.3</v>
          </cell>
          <cell r="J92">
            <v>0</v>
          </cell>
          <cell r="O92">
            <v>0</v>
          </cell>
          <cell r="T92">
            <v>0</v>
          </cell>
        </row>
        <row r="93">
          <cell r="A93" t="str">
            <v>12.1.3</v>
          </cell>
          <cell r="J93">
            <v>0</v>
          </cell>
          <cell r="O93">
            <v>0</v>
          </cell>
          <cell r="T93">
            <v>0</v>
          </cell>
        </row>
        <row r="94">
          <cell r="A94" t="str">
            <v>10.1</v>
          </cell>
          <cell r="J94">
            <v>0</v>
          </cell>
          <cell r="O94">
            <v>0</v>
          </cell>
          <cell r="T94">
            <v>0</v>
          </cell>
        </row>
        <row r="95">
          <cell r="A95" t="str">
            <v>10.2</v>
          </cell>
          <cell r="J95">
            <v>0</v>
          </cell>
          <cell r="O95">
            <v>0</v>
          </cell>
          <cell r="T95">
            <v>0</v>
          </cell>
        </row>
        <row r="96">
          <cell r="A96" t="str">
            <v>12.1.3</v>
          </cell>
          <cell r="J96">
            <v>0</v>
          </cell>
          <cell r="O96">
            <v>0</v>
          </cell>
          <cell r="T96">
            <v>0</v>
          </cell>
        </row>
        <row r="97">
          <cell r="A97" t="str">
            <v>12.1.3</v>
          </cell>
          <cell r="J97">
            <v>0</v>
          </cell>
          <cell r="O97">
            <v>0</v>
          </cell>
          <cell r="T97">
            <v>0</v>
          </cell>
        </row>
        <row r="98">
          <cell r="A98" t="str">
            <v>12.1.3</v>
          </cell>
          <cell r="J98">
            <v>0</v>
          </cell>
          <cell r="O98">
            <v>0</v>
          </cell>
          <cell r="T98">
            <v>0</v>
          </cell>
        </row>
        <row r="99">
          <cell r="A99" t="str">
            <v>12.1.3</v>
          </cell>
          <cell r="J99">
            <v>0</v>
          </cell>
          <cell r="O99">
            <v>0</v>
          </cell>
          <cell r="T99">
            <v>0</v>
          </cell>
        </row>
        <row r="100">
          <cell r="A100" t="str">
            <v>12.1.3</v>
          </cell>
          <cell r="J100">
            <v>0</v>
          </cell>
          <cell r="O100">
            <v>0</v>
          </cell>
          <cell r="T100">
            <v>0</v>
          </cell>
        </row>
        <row r="101">
          <cell r="A101" t="str">
            <v>12.1.3</v>
          </cell>
          <cell r="J101">
            <v>0</v>
          </cell>
          <cell r="O101">
            <v>0</v>
          </cell>
          <cell r="T101">
            <v>0</v>
          </cell>
        </row>
        <row r="102">
          <cell r="A102" t="str">
            <v>12.1.3</v>
          </cell>
          <cell r="J102">
            <v>0</v>
          </cell>
          <cell r="O102">
            <v>0</v>
          </cell>
          <cell r="T102">
            <v>0</v>
          </cell>
        </row>
        <row r="103">
          <cell r="A103" t="str">
            <v>12.1.3</v>
          </cell>
          <cell r="J103">
            <v>0</v>
          </cell>
          <cell r="O103">
            <v>0</v>
          </cell>
          <cell r="T103">
            <v>0</v>
          </cell>
        </row>
        <row r="104">
          <cell r="A104" t="str">
            <v>12.1.3</v>
          </cell>
          <cell r="J104">
            <v>0</v>
          </cell>
          <cell r="O104">
            <v>0</v>
          </cell>
          <cell r="T104">
            <v>0</v>
          </cell>
        </row>
        <row r="105">
          <cell r="A105" t="str">
            <v>12.1.3</v>
          </cell>
          <cell r="J105">
            <v>0</v>
          </cell>
          <cell r="O105">
            <v>0</v>
          </cell>
          <cell r="T105">
            <v>0</v>
          </cell>
        </row>
        <row r="106">
          <cell r="A106" t="str">
            <v>9.3</v>
          </cell>
          <cell r="J106">
            <v>0</v>
          </cell>
          <cell r="O106">
            <v>0</v>
          </cell>
          <cell r="T106">
            <v>0</v>
          </cell>
        </row>
        <row r="107">
          <cell r="A107" t="str">
            <v>6.1.5.2.3</v>
          </cell>
          <cell r="J107">
            <v>0</v>
          </cell>
          <cell r="O107">
            <v>0</v>
          </cell>
          <cell r="T107">
            <v>0</v>
          </cell>
        </row>
        <row r="108">
          <cell r="A108" t="str">
            <v>12.1.3</v>
          </cell>
          <cell r="J108">
            <v>0</v>
          </cell>
          <cell r="O108">
            <v>0</v>
          </cell>
          <cell r="T108">
            <v>0</v>
          </cell>
        </row>
        <row r="109">
          <cell r="A109" t="str">
            <v>12.1.3</v>
          </cell>
          <cell r="J109">
            <v>0</v>
          </cell>
          <cell r="O109">
            <v>0</v>
          </cell>
          <cell r="T109">
            <v>0</v>
          </cell>
        </row>
        <row r="110">
          <cell r="A110" t="str">
            <v>12.1.3</v>
          </cell>
          <cell r="J110">
            <v>0</v>
          </cell>
          <cell r="O110">
            <v>0</v>
          </cell>
          <cell r="T110">
            <v>0</v>
          </cell>
        </row>
        <row r="111">
          <cell r="A111" t="str">
            <v>12.1.3</v>
          </cell>
          <cell r="J111">
            <v>0</v>
          </cell>
          <cell r="O111">
            <v>0</v>
          </cell>
          <cell r="T111">
            <v>0</v>
          </cell>
        </row>
        <row r="112">
          <cell r="A112" t="str">
            <v>12.1.3</v>
          </cell>
          <cell r="J112">
            <v>0</v>
          </cell>
          <cell r="O112">
            <v>0</v>
          </cell>
          <cell r="T112">
            <v>0</v>
          </cell>
        </row>
        <row r="113">
          <cell r="A113" t="str">
            <v>12.1.3</v>
          </cell>
          <cell r="J113">
            <v>0</v>
          </cell>
          <cell r="O113">
            <v>0</v>
          </cell>
          <cell r="T113">
            <v>0</v>
          </cell>
        </row>
        <row r="114">
          <cell r="A114" t="str">
            <v>12.1.3</v>
          </cell>
          <cell r="J114">
            <v>0</v>
          </cell>
          <cell r="O114">
            <v>0</v>
          </cell>
          <cell r="T114">
            <v>0</v>
          </cell>
        </row>
        <row r="115">
          <cell r="A115" t="str">
            <v>12.1.3</v>
          </cell>
          <cell r="J115">
            <v>0</v>
          </cell>
          <cell r="O115">
            <v>0</v>
          </cell>
          <cell r="T115">
            <v>0</v>
          </cell>
        </row>
        <row r="116">
          <cell r="A116" t="str">
            <v>12.1.3</v>
          </cell>
          <cell r="J116">
            <v>0</v>
          </cell>
          <cell r="O116">
            <v>0</v>
          </cell>
          <cell r="T116">
            <v>0</v>
          </cell>
        </row>
        <row r="117">
          <cell r="A117" t="str">
            <v>12.1.3</v>
          </cell>
          <cell r="J117">
            <v>0</v>
          </cell>
          <cell r="O117">
            <v>0</v>
          </cell>
          <cell r="T117">
            <v>0</v>
          </cell>
        </row>
        <row r="118">
          <cell r="A118" t="str">
            <v>12.1.3</v>
          </cell>
          <cell r="J118">
            <v>0</v>
          </cell>
          <cell r="O118">
            <v>0</v>
          </cell>
          <cell r="T118">
            <v>0</v>
          </cell>
        </row>
        <row r="119">
          <cell r="A119" t="str">
            <v>12.1.3</v>
          </cell>
          <cell r="J119">
            <v>0</v>
          </cell>
          <cell r="O119">
            <v>0</v>
          </cell>
          <cell r="T119">
            <v>0</v>
          </cell>
        </row>
        <row r="120">
          <cell r="A120" t="str">
            <v>12.1.3</v>
          </cell>
          <cell r="J120">
            <v>0</v>
          </cell>
          <cell r="O120">
            <v>0</v>
          </cell>
          <cell r="T120">
            <v>0</v>
          </cell>
        </row>
        <row r="121">
          <cell r="A121" t="str">
            <v>12.1.3</v>
          </cell>
          <cell r="J121">
            <v>0</v>
          </cell>
          <cell r="O121">
            <v>0</v>
          </cell>
          <cell r="T121">
            <v>0</v>
          </cell>
        </row>
        <row r="122">
          <cell r="A122" t="str">
            <v>12.1.3</v>
          </cell>
          <cell r="J122">
            <v>0</v>
          </cell>
          <cell r="O122">
            <v>0</v>
          </cell>
          <cell r="T122">
            <v>0</v>
          </cell>
        </row>
        <row r="123">
          <cell r="A123" t="str">
            <v>12.1.3</v>
          </cell>
          <cell r="J123">
            <v>0</v>
          </cell>
          <cell r="O123">
            <v>0</v>
          </cell>
          <cell r="T123">
            <v>0</v>
          </cell>
        </row>
        <row r="124">
          <cell r="A124" t="str">
            <v>12.1.3</v>
          </cell>
          <cell r="J124">
            <v>0</v>
          </cell>
          <cell r="O124">
            <v>0</v>
          </cell>
          <cell r="T124">
            <v>0</v>
          </cell>
        </row>
        <row r="125">
          <cell r="A125" t="str">
            <v>12.1.3</v>
          </cell>
          <cell r="J125">
            <v>0</v>
          </cell>
          <cell r="O125">
            <v>0</v>
          </cell>
          <cell r="T125">
            <v>0</v>
          </cell>
        </row>
        <row r="126">
          <cell r="A126" t="str">
            <v>12.1.3</v>
          </cell>
          <cell r="J126">
            <v>0</v>
          </cell>
          <cell r="O126">
            <v>0</v>
          </cell>
          <cell r="T126">
            <v>0</v>
          </cell>
        </row>
        <row r="127">
          <cell r="A127" t="str">
            <v>12.1.3</v>
          </cell>
          <cell r="J127">
            <v>0</v>
          </cell>
          <cell r="O127">
            <v>0</v>
          </cell>
          <cell r="T127">
            <v>0</v>
          </cell>
        </row>
        <row r="128">
          <cell r="A128" t="str">
            <v>12.1.3</v>
          </cell>
          <cell r="J128">
            <v>0</v>
          </cell>
          <cell r="O128">
            <v>0</v>
          </cell>
          <cell r="T128">
            <v>0</v>
          </cell>
        </row>
        <row r="129">
          <cell r="A129" t="str">
            <v>12.1.3</v>
          </cell>
          <cell r="J129">
            <v>0</v>
          </cell>
          <cell r="O129">
            <v>0</v>
          </cell>
          <cell r="T129">
            <v>0</v>
          </cell>
        </row>
        <row r="130">
          <cell r="A130" t="str">
            <v>12.1.3</v>
          </cell>
          <cell r="J130">
            <v>0</v>
          </cell>
          <cell r="O130">
            <v>0</v>
          </cell>
          <cell r="T130">
            <v>0</v>
          </cell>
        </row>
        <row r="131">
          <cell r="A131" t="str">
            <v>12.1.3</v>
          </cell>
          <cell r="J131">
            <v>0</v>
          </cell>
          <cell r="O131">
            <v>0</v>
          </cell>
          <cell r="T131">
            <v>0</v>
          </cell>
        </row>
        <row r="132">
          <cell r="A132" t="str">
            <v>12.1.3</v>
          </cell>
          <cell r="J132">
            <v>0</v>
          </cell>
          <cell r="O132">
            <v>0</v>
          </cell>
          <cell r="T132">
            <v>0</v>
          </cell>
        </row>
        <row r="133">
          <cell r="A133" t="str">
            <v>12.1.3</v>
          </cell>
          <cell r="J133">
            <v>0</v>
          </cell>
          <cell r="O133">
            <v>0</v>
          </cell>
          <cell r="T133">
            <v>0</v>
          </cell>
        </row>
        <row r="134">
          <cell r="A134" t="str">
            <v>12.1.3</v>
          </cell>
          <cell r="J134">
            <v>0</v>
          </cell>
          <cell r="O134">
            <v>0</v>
          </cell>
          <cell r="T134">
            <v>0</v>
          </cell>
        </row>
        <row r="135">
          <cell r="A135" t="str">
            <v>12.1.3</v>
          </cell>
          <cell r="J135">
            <v>0</v>
          </cell>
          <cell r="O135">
            <v>0</v>
          </cell>
          <cell r="T135">
            <v>0</v>
          </cell>
        </row>
        <row r="136">
          <cell r="A136" t="str">
            <v>12.1.3</v>
          </cell>
          <cell r="J136">
            <v>0</v>
          </cell>
          <cell r="O136">
            <v>0</v>
          </cell>
          <cell r="T136">
            <v>0</v>
          </cell>
        </row>
        <row r="137">
          <cell r="A137" t="str">
            <v>12.1.3</v>
          </cell>
          <cell r="J137">
            <v>0</v>
          </cell>
          <cell r="O137">
            <v>0</v>
          </cell>
          <cell r="T137">
            <v>0</v>
          </cell>
        </row>
        <row r="138">
          <cell r="A138" t="str">
            <v>12.1.3</v>
          </cell>
          <cell r="J138">
            <v>0</v>
          </cell>
          <cell r="O138">
            <v>0</v>
          </cell>
          <cell r="T138">
            <v>0</v>
          </cell>
        </row>
        <row r="139">
          <cell r="A139" t="str">
            <v>12.1.3</v>
          </cell>
          <cell r="J139">
            <v>0</v>
          </cell>
          <cell r="O139">
            <v>0</v>
          </cell>
          <cell r="T139">
            <v>0</v>
          </cell>
        </row>
        <row r="140">
          <cell r="A140" t="str">
            <v>12.1.3</v>
          </cell>
          <cell r="J140">
            <v>0</v>
          </cell>
          <cell r="O140">
            <v>0</v>
          </cell>
          <cell r="T140">
            <v>0</v>
          </cell>
        </row>
        <row r="141">
          <cell r="A141" t="str">
            <v>12.1.3</v>
          </cell>
          <cell r="J141">
            <v>0</v>
          </cell>
          <cell r="O141">
            <v>0</v>
          </cell>
          <cell r="T141">
            <v>0</v>
          </cell>
        </row>
        <row r="142">
          <cell r="A142" t="str">
            <v>12.1.3</v>
          </cell>
          <cell r="J142">
            <v>0</v>
          </cell>
          <cell r="O142">
            <v>0</v>
          </cell>
          <cell r="T142">
            <v>0</v>
          </cell>
        </row>
        <row r="143">
          <cell r="A143" t="str">
            <v>12.1.3</v>
          </cell>
          <cell r="J143">
            <v>0</v>
          </cell>
          <cell r="O143">
            <v>0</v>
          </cell>
          <cell r="T143">
            <v>0</v>
          </cell>
        </row>
        <row r="144">
          <cell r="A144" t="str">
            <v>12.1.3</v>
          </cell>
          <cell r="J144">
            <v>0</v>
          </cell>
          <cell r="O144">
            <v>0</v>
          </cell>
          <cell r="T144">
            <v>0</v>
          </cell>
        </row>
        <row r="145">
          <cell r="A145" t="str">
            <v>12.1.3</v>
          </cell>
          <cell r="J145">
            <v>0</v>
          </cell>
          <cell r="O145">
            <v>0</v>
          </cell>
          <cell r="T145">
            <v>0</v>
          </cell>
        </row>
        <row r="146">
          <cell r="A146" t="str">
            <v>12.1.3</v>
          </cell>
          <cell r="J146">
            <v>0</v>
          </cell>
          <cell r="O146">
            <v>0</v>
          </cell>
          <cell r="T146">
            <v>0</v>
          </cell>
        </row>
        <row r="147">
          <cell r="A147" t="str">
            <v>12.1.3</v>
          </cell>
          <cell r="J147">
            <v>0</v>
          </cell>
          <cell r="O147">
            <v>0</v>
          </cell>
          <cell r="T147">
            <v>0</v>
          </cell>
        </row>
        <row r="148">
          <cell r="A148" t="str">
            <v>12.1.3</v>
          </cell>
          <cell r="J148">
            <v>0</v>
          </cell>
          <cell r="O148">
            <v>0</v>
          </cell>
          <cell r="T148">
            <v>0</v>
          </cell>
        </row>
        <row r="149">
          <cell r="A149" t="str">
            <v>12.1.3</v>
          </cell>
          <cell r="J149">
            <v>0</v>
          </cell>
          <cell r="O149">
            <v>0</v>
          </cell>
          <cell r="T149">
            <v>0</v>
          </cell>
        </row>
        <row r="150">
          <cell r="A150" t="str">
            <v>12.1.3</v>
          </cell>
          <cell r="J150">
            <v>0</v>
          </cell>
          <cell r="O150">
            <v>0</v>
          </cell>
          <cell r="T150">
            <v>0</v>
          </cell>
        </row>
        <row r="151">
          <cell r="A151" t="str">
            <v>12.1.3</v>
          </cell>
          <cell r="J151">
            <v>0</v>
          </cell>
          <cell r="O151">
            <v>0</v>
          </cell>
          <cell r="T151">
            <v>0</v>
          </cell>
        </row>
        <row r="152">
          <cell r="A152" t="str">
            <v>12.1.3</v>
          </cell>
          <cell r="J152">
            <v>0</v>
          </cell>
          <cell r="O152">
            <v>0</v>
          </cell>
          <cell r="T152">
            <v>0</v>
          </cell>
        </row>
        <row r="153">
          <cell r="A153" t="str">
            <v>12.1.3</v>
          </cell>
          <cell r="J153">
            <v>0</v>
          </cell>
          <cell r="O153">
            <v>0</v>
          </cell>
          <cell r="T153">
            <v>0</v>
          </cell>
        </row>
        <row r="154">
          <cell r="A154" t="str">
            <v>12.2.2</v>
          </cell>
          <cell r="J154">
            <v>0</v>
          </cell>
          <cell r="O154">
            <v>0</v>
          </cell>
          <cell r="T154">
            <v>0</v>
          </cell>
        </row>
        <row r="155">
          <cell r="A155" t="str">
            <v>12.2.2</v>
          </cell>
          <cell r="J155">
            <v>0</v>
          </cell>
          <cell r="O155">
            <v>0</v>
          </cell>
          <cell r="T155">
            <v>0</v>
          </cell>
        </row>
        <row r="156">
          <cell r="A156" t="str">
            <v>12.2.2</v>
          </cell>
          <cell r="J156">
            <v>0</v>
          </cell>
          <cell r="O156">
            <v>0</v>
          </cell>
          <cell r="T156">
            <v>0</v>
          </cell>
        </row>
        <row r="157">
          <cell r="A157" t="str">
            <v>12.2.2</v>
          </cell>
          <cell r="J157">
            <v>0</v>
          </cell>
          <cell r="O157">
            <v>0</v>
          </cell>
          <cell r="T157">
            <v>0</v>
          </cell>
        </row>
        <row r="158">
          <cell r="A158" t="str">
            <v>12.2.2</v>
          </cell>
          <cell r="J158">
            <v>0</v>
          </cell>
          <cell r="O158">
            <v>0</v>
          </cell>
          <cell r="T158">
            <v>0</v>
          </cell>
        </row>
        <row r="159">
          <cell r="A159" t="str">
            <v>12.2.2</v>
          </cell>
          <cell r="J159">
            <v>0</v>
          </cell>
          <cell r="O159">
            <v>0</v>
          </cell>
          <cell r="T159">
            <v>0</v>
          </cell>
        </row>
        <row r="160">
          <cell r="A160" t="str">
            <v>12.2.2</v>
          </cell>
          <cell r="J160">
            <v>0</v>
          </cell>
          <cell r="O160">
            <v>0</v>
          </cell>
          <cell r="T160">
            <v>0</v>
          </cell>
        </row>
        <row r="161">
          <cell r="A161" t="str">
            <v>12.2.2</v>
          </cell>
          <cell r="J161">
            <v>0</v>
          </cell>
          <cell r="O161">
            <v>0</v>
          </cell>
          <cell r="T161">
            <v>0</v>
          </cell>
        </row>
        <row r="162">
          <cell r="A162" t="str">
            <v>12.2.2</v>
          </cell>
          <cell r="J162">
            <v>0</v>
          </cell>
          <cell r="O162">
            <v>0</v>
          </cell>
          <cell r="T162">
            <v>0</v>
          </cell>
        </row>
        <row r="163">
          <cell r="A163" t="str">
            <v>12.2.2</v>
          </cell>
          <cell r="J163">
            <v>0</v>
          </cell>
          <cell r="O163">
            <v>0</v>
          </cell>
          <cell r="T163">
            <v>0</v>
          </cell>
        </row>
        <row r="164">
          <cell r="A164" t="str">
            <v>12.2.2</v>
          </cell>
          <cell r="J164">
            <v>0</v>
          </cell>
          <cell r="O164">
            <v>0</v>
          </cell>
          <cell r="T164">
            <v>0</v>
          </cell>
        </row>
        <row r="165">
          <cell r="A165" t="str">
            <v>12.2.2</v>
          </cell>
          <cell r="J165">
            <v>0</v>
          </cell>
          <cell r="O165">
            <v>0</v>
          </cell>
          <cell r="T165">
            <v>0</v>
          </cell>
        </row>
        <row r="166">
          <cell r="A166" t="str">
            <v>12.2.2</v>
          </cell>
          <cell r="J166">
            <v>0</v>
          </cell>
          <cell r="O166">
            <v>0</v>
          </cell>
          <cell r="T166">
            <v>0</v>
          </cell>
        </row>
        <row r="167">
          <cell r="A167" t="str">
            <v>12.2.2</v>
          </cell>
          <cell r="J167">
            <v>0</v>
          </cell>
          <cell r="O167">
            <v>0</v>
          </cell>
          <cell r="T167">
            <v>0</v>
          </cell>
        </row>
        <row r="168">
          <cell r="A168" t="str">
            <v>10.1</v>
          </cell>
          <cell r="J168">
            <v>0</v>
          </cell>
          <cell r="O168">
            <v>0</v>
          </cell>
          <cell r="T168">
            <v>0</v>
          </cell>
        </row>
        <row r="169">
          <cell r="A169" t="str">
            <v>12.2.2</v>
          </cell>
          <cell r="J169">
            <v>0</v>
          </cell>
          <cell r="O169">
            <v>0</v>
          </cell>
          <cell r="T169">
            <v>0</v>
          </cell>
        </row>
        <row r="170">
          <cell r="A170" t="str">
            <v>12.2.2</v>
          </cell>
          <cell r="J170">
            <v>0</v>
          </cell>
          <cell r="O170">
            <v>0</v>
          </cell>
          <cell r="T170">
            <v>0</v>
          </cell>
        </row>
        <row r="171">
          <cell r="A171" t="str">
            <v>12.2.2</v>
          </cell>
          <cell r="J171">
            <v>0</v>
          </cell>
          <cell r="O171">
            <v>0</v>
          </cell>
          <cell r="T171">
            <v>0</v>
          </cell>
        </row>
        <row r="172">
          <cell r="A172" t="str">
            <v>12.2.2</v>
          </cell>
          <cell r="J172">
            <v>0</v>
          </cell>
          <cell r="O172">
            <v>0</v>
          </cell>
          <cell r="T172">
            <v>0</v>
          </cell>
        </row>
        <row r="173">
          <cell r="A173" t="str">
            <v>12.2.2</v>
          </cell>
          <cell r="J173">
            <v>0</v>
          </cell>
          <cell r="O173">
            <v>0</v>
          </cell>
          <cell r="T173">
            <v>0</v>
          </cell>
        </row>
        <row r="174">
          <cell r="A174" t="str">
            <v>12.2.2</v>
          </cell>
          <cell r="J174">
            <v>0</v>
          </cell>
          <cell r="O174">
            <v>0</v>
          </cell>
          <cell r="T174">
            <v>0</v>
          </cell>
        </row>
        <row r="175">
          <cell r="A175" t="str">
            <v>12.2.2</v>
          </cell>
          <cell r="J175">
            <v>0</v>
          </cell>
          <cell r="O175">
            <v>0</v>
          </cell>
          <cell r="T175">
            <v>0</v>
          </cell>
        </row>
        <row r="176">
          <cell r="A176" t="str">
            <v>12.2.2</v>
          </cell>
          <cell r="J176">
            <v>0</v>
          </cell>
          <cell r="O176">
            <v>0</v>
          </cell>
          <cell r="T176">
            <v>0</v>
          </cell>
        </row>
        <row r="177">
          <cell r="A177" t="str">
            <v>12.2.2</v>
          </cell>
          <cell r="J177">
            <v>0</v>
          </cell>
          <cell r="O177">
            <v>0</v>
          </cell>
          <cell r="T177">
            <v>0</v>
          </cell>
        </row>
        <row r="178">
          <cell r="A178" t="str">
            <v>12.2.2</v>
          </cell>
          <cell r="J178">
            <v>0</v>
          </cell>
          <cell r="O178">
            <v>0</v>
          </cell>
          <cell r="T178">
            <v>0</v>
          </cell>
        </row>
        <row r="179">
          <cell r="A179" t="str">
            <v>12.2.2</v>
          </cell>
          <cell r="J179">
            <v>0</v>
          </cell>
          <cell r="O179">
            <v>0</v>
          </cell>
          <cell r="T179">
            <v>0</v>
          </cell>
        </row>
        <row r="180">
          <cell r="A180" t="str">
            <v>12.2.2</v>
          </cell>
          <cell r="J180">
            <v>0</v>
          </cell>
          <cell r="O180">
            <v>0</v>
          </cell>
          <cell r="T180">
            <v>0</v>
          </cell>
        </row>
        <row r="181">
          <cell r="A181" t="str">
            <v>12.2.2</v>
          </cell>
          <cell r="J181">
            <v>0</v>
          </cell>
          <cell r="O181">
            <v>0</v>
          </cell>
          <cell r="T181">
            <v>0</v>
          </cell>
        </row>
        <row r="182">
          <cell r="A182" t="str">
            <v>12.2.2</v>
          </cell>
          <cell r="J182">
            <v>0</v>
          </cell>
          <cell r="O182">
            <v>0</v>
          </cell>
          <cell r="T182">
            <v>0</v>
          </cell>
        </row>
        <row r="183">
          <cell r="A183" t="str">
            <v>12.2.2</v>
          </cell>
          <cell r="J183">
            <v>0</v>
          </cell>
          <cell r="O183">
            <v>0</v>
          </cell>
          <cell r="T183">
            <v>0</v>
          </cell>
        </row>
        <row r="184">
          <cell r="A184" t="str">
            <v>12.2.2</v>
          </cell>
          <cell r="J184">
            <v>0</v>
          </cell>
          <cell r="O184">
            <v>0</v>
          </cell>
          <cell r="T184">
            <v>0</v>
          </cell>
        </row>
        <row r="185">
          <cell r="A185" t="str">
            <v>12.2.2</v>
          </cell>
          <cell r="J185">
            <v>0</v>
          </cell>
          <cell r="O185">
            <v>0</v>
          </cell>
          <cell r="T185">
            <v>0</v>
          </cell>
        </row>
        <row r="186">
          <cell r="A186" t="str">
            <v>12.2.2</v>
          </cell>
          <cell r="J186">
            <v>0</v>
          </cell>
          <cell r="O186">
            <v>0</v>
          </cell>
          <cell r="T186">
            <v>0</v>
          </cell>
        </row>
        <row r="187">
          <cell r="A187" t="str">
            <v>12.2.2</v>
          </cell>
          <cell r="J187">
            <v>0</v>
          </cell>
          <cell r="O187">
            <v>0</v>
          </cell>
          <cell r="T187">
            <v>0</v>
          </cell>
        </row>
        <row r="188">
          <cell r="A188" t="str">
            <v>12.2.2</v>
          </cell>
          <cell r="J188">
            <v>0</v>
          </cell>
          <cell r="O188">
            <v>0</v>
          </cell>
          <cell r="T188">
            <v>0</v>
          </cell>
        </row>
        <row r="189">
          <cell r="A189" t="str">
            <v>12.2.2</v>
          </cell>
          <cell r="J189">
            <v>0</v>
          </cell>
          <cell r="O189">
            <v>0</v>
          </cell>
          <cell r="T189">
            <v>0</v>
          </cell>
        </row>
        <row r="190">
          <cell r="A190" t="str">
            <v>12.2.2</v>
          </cell>
          <cell r="J190">
            <v>0</v>
          </cell>
          <cell r="O190">
            <v>0</v>
          </cell>
          <cell r="T190">
            <v>0</v>
          </cell>
        </row>
        <row r="191">
          <cell r="A191" t="str">
            <v>12.2.2</v>
          </cell>
          <cell r="J191">
            <v>0</v>
          </cell>
          <cell r="O191">
            <v>0</v>
          </cell>
          <cell r="T191">
            <v>0</v>
          </cell>
        </row>
        <row r="192">
          <cell r="A192" t="str">
            <v>12.2.2</v>
          </cell>
          <cell r="J192">
            <v>0</v>
          </cell>
          <cell r="O192">
            <v>0</v>
          </cell>
          <cell r="T192">
            <v>0</v>
          </cell>
        </row>
        <row r="193">
          <cell r="A193" t="str">
            <v>12.2.2</v>
          </cell>
          <cell r="J193">
            <v>0</v>
          </cell>
          <cell r="O193">
            <v>0</v>
          </cell>
          <cell r="T193">
            <v>0</v>
          </cell>
        </row>
        <row r="194">
          <cell r="A194" t="str">
            <v>12.2.2</v>
          </cell>
          <cell r="J194">
            <v>0</v>
          </cell>
          <cell r="O194">
            <v>0</v>
          </cell>
          <cell r="T194">
            <v>0</v>
          </cell>
        </row>
        <row r="195">
          <cell r="A195" t="str">
            <v>12.2.2</v>
          </cell>
          <cell r="J195">
            <v>0</v>
          </cell>
          <cell r="O195">
            <v>0</v>
          </cell>
          <cell r="T195">
            <v>0</v>
          </cell>
        </row>
        <row r="196">
          <cell r="A196" t="str">
            <v>12.2.2</v>
          </cell>
          <cell r="J196">
            <v>0</v>
          </cell>
          <cell r="O196">
            <v>0</v>
          </cell>
          <cell r="T196">
            <v>0</v>
          </cell>
        </row>
        <row r="197">
          <cell r="A197" t="str">
            <v>12.2.2</v>
          </cell>
          <cell r="J197">
            <v>0</v>
          </cell>
          <cell r="O197">
            <v>0</v>
          </cell>
          <cell r="T197">
            <v>0</v>
          </cell>
        </row>
        <row r="198">
          <cell r="A198" t="str">
            <v>12.2.2</v>
          </cell>
          <cell r="J198">
            <v>0</v>
          </cell>
          <cell r="O198">
            <v>0</v>
          </cell>
          <cell r="T198">
            <v>0</v>
          </cell>
        </row>
        <row r="199">
          <cell r="A199" t="str">
            <v>12.2.2</v>
          </cell>
          <cell r="J199">
            <v>0</v>
          </cell>
          <cell r="O199">
            <v>0</v>
          </cell>
          <cell r="T199">
            <v>0</v>
          </cell>
        </row>
        <row r="200">
          <cell r="A200" t="str">
            <v>12.2.2</v>
          </cell>
          <cell r="J200">
            <v>0</v>
          </cell>
          <cell r="O200">
            <v>0</v>
          </cell>
          <cell r="T200">
            <v>0</v>
          </cell>
        </row>
        <row r="201">
          <cell r="A201" t="str">
            <v>12.2.2</v>
          </cell>
          <cell r="J201">
            <v>0</v>
          </cell>
          <cell r="O201">
            <v>0</v>
          </cell>
          <cell r="T201">
            <v>0</v>
          </cell>
        </row>
        <row r="202">
          <cell r="A202" t="str">
            <v>12.2.2</v>
          </cell>
          <cell r="J202">
            <v>0</v>
          </cell>
          <cell r="O202">
            <v>0</v>
          </cell>
          <cell r="T202">
            <v>0</v>
          </cell>
        </row>
        <row r="203">
          <cell r="A203" t="str">
            <v>12.2.2</v>
          </cell>
          <cell r="J203">
            <v>0</v>
          </cell>
          <cell r="O203">
            <v>0</v>
          </cell>
          <cell r="T203">
            <v>0</v>
          </cell>
        </row>
        <row r="204">
          <cell r="A204" t="str">
            <v>12.2.2</v>
          </cell>
          <cell r="J204">
            <v>0</v>
          </cell>
          <cell r="O204">
            <v>0</v>
          </cell>
          <cell r="T204">
            <v>0</v>
          </cell>
        </row>
        <row r="205">
          <cell r="A205" t="str">
            <v>12.2.2</v>
          </cell>
          <cell r="J205">
            <v>0</v>
          </cell>
          <cell r="O205">
            <v>0</v>
          </cell>
          <cell r="T205">
            <v>0</v>
          </cell>
        </row>
        <row r="206">
          <cell r="A206" t="str">
            <v>12.2.2</v>
          </cell>
          <cell r="J206">
            <v>0</v>
          </cell>
          <cell r="O206">
            <v>0</v>
          </cell>
          <cell r="T206">
            <v>0</v>
          </cell>
        </row>
        <row r="207">
          <cell r="A207" t="str">
            <v>12.2.2</v>
          </cell>
          <cell r="J207">
            <v>0</v>
          </cell>
          <cell r="O207">
            <v>0</v>
          </cell>
          <cell r="T207">
            <v>0</v>
          </cell>
        </row>
        <row r="208">
          <cell r="A208" t="str">
            <v>12.2.2</v>
          </cell>
          <cell r="J208">
            <v>0</v>
          </cell>
          <cell r="O208">
            <v>0</v>
          </cell>
          <cell r="T208">
            <v>0</v>
          </cell>
        </row>
        <row r="209">
          <cell r="A209" t="str">
            <v>12.2.2</v>
          </cell>
          <cell r="J209">
            <v>0</v>
          </cell>
          <cell r="O209">
            <v>0</v>
          </cell>
          <cell r="T209">
            <v>0</v>
          </cell>
        </row>
        <row r="210">
          <cell r="A210" t="str">
            <v>12.2.2</v>
          </cell>
          <cell r="J210">
            <v>0</v>
          </cell>
          <cell r="O210">
            <v>0</v>
          </cell>
          <cell r="T210">
            <v>0</v>
          </cell>
        </row>
        <row r="211">
          <cell r="A211" t="str">
            <v>12.2.2</v>
          </cell>
          <cell r="J211">
            <v>0</v>
          </cell>
          <cell r="O211">
            <v>0</v>
          </cell>
          <cell r="T211">
            <v>0</v>
          </cell>
        </row>
        <row r="212">
          <cell r="A212" t="str">
            <v>12.2.2</v>
          </cell>
          <cell r="J212">
            <v>0</v>
          </cell>
          <cell r="O212">
            <v>0</v>
          </cell>
          <cell r="T212">
            <v>0</v>
          </cell>
        </row>
        <row r="213">
          <cell r="A213" t="str">
            <v>12.2.2</v>
          </cell>
          <cell r="J213">
            <v>0</v>
          </cell>
          <cell r="O213">
            <v>0</v>
          </cell>
          <cell r="T213">
            <v>0</v>
          </cell>
        </row>
        <row r="214">
          <cell r="A214" t="str">
            <v>12.2.2</v>
          </cell>
          <cell r="J214">
            <v>0</v>
          </cell>
          <cell r="O214">
            <v>0</v>
          </cell>
          <cell r="T214">
            <v>0</v>
          </cell>
        </row>
        <row r="215">
          <cell r="A215" t="str">
            <v>12.2.2</v>
          </cell>
          <cell r="J215">
            <v>0</v>
          </cell>
          <cell r="O215">
            <v>0</v>
          </cell>
          <cell r="T215">
            <v>0</v>
          </cell>
        </row>
        <row r="216">
          <cell r="A216" t="str">
            <v>12.2.2</v>
          </cell>
          <cell r="J216">
            <v>0</v>
          </cell>
          <cell r="O216">
            <v>0</v>
          </cell>
          <cell r="T216">
            <v>0</v>
          </cell>
        </row>
        <row r="217">
          <cell r="A217" t="str">
            <v>12.2.2</v>
          </cell>
          <cell r="J217">
            <v>0</v>
          </cell>
          <cell r="O217">
            <v>0</v>
          </cell>
          <cell r="T217">
            <v>0</v>
          </cell>
        </row>
        <row r="218">
          <cell r="A218" t="str">
            <v>6.1.5.2.3</v>
          </cell>
          <cell r="J218">
            <v>0</v>
          </cell>
          <cell r="O218">
            <v>0</v>
          </cell>
          <cell r="T218">
            <v>0</v>
          </cell>
        </row>
        <row r="219">
          <cell r="A219" t="str">
            <v>12.2.2</v>
          </cell>
          <cell r="J219">
            <v>0</v>
          </cell>
          <cell r="O219">
            <v>0</v>
          </cell>
          <cell r="T219">
            <v>0</v>
          </cell>
        </row>
        <row r="220">
          <cell r="A220" t="str">
            <v>12.2.2</v>
          </cell>
          <cell r="J220">
            <v>0</v>
          </cell>
          <cell r="O220">
            <v>0</v>
          </cell>
          <cell r="T220">
            <v>0</v>
          </cell>
        </row>
        <row r="221">
          <cell r="A221" t="str">
            <v>12.2.2</v>
          </cell>
          <cell r="J221">
            <v>0</v>
          </cell>
          <cell r="O221">
            <v>0</v>
          </cell>
          <cell r="T221">
            <v>0</v>
          </cell>
        </row>
        <row r="222">
          <cell r="A222" t="str">
            <v>12.2.2</v>
          </cell>
          <cell r="J222">
            <v>0</v>
          </cell>
          <cell r="O222">
            <v>0</v>
          </cell>
          <cell r="T222">
            <v>0</v>
          </cell>
        </row>
        <row r="223">
          <cell r="A223" t="str">
            <v>12.2.2</v>
          </cell>
          <cell r="J223">
            <v>0</v>
          </cell>
          <cell r="O223">
            <v>0</v>
          </cell>
          <cell r="T223">
            <v>0</v>
          </cell>
        </row>
        <row r="224">
          <cell r="A224" t="str">
            <v>12.2.2</v>
          </cell>
          <cell r="J224">
            <v>0</v>
          </cell>
          <cell r="O224">
            <v>0</v>
          </cell>
          <cell r="T224">
            <v>0</v>
          </cell>
        </row>
        <row r="225">
          <cell r="A225" t="str">
            <v>12.2.2</v>
          </cell>
          <cell r="J225">
            <v>0</v>
          </cell>
          <cell r="O225">
            <v>0</v>
          </cell>
          <cell r="T225">
            <v>0</v>
          </cell>
        </row>
        <row r="226">
          <cell r="A226" t="str">
            <v>12.2.2</v>
          </cell>
          <cell r="J226">
            <v>0</v>
          </cell>
          <cell r="O226">
            <v>0</v>
          </cell>
          <cell r="T226">
            <v>0</v>
          </cell>
        </row>
        <row r="227">
          <cell r="A227" t="str">
            <v>12.2.2</v>
          </cell>
          <cell r="J227">
            <v>0</v>
          </cell>
          <cell r="O227">
            <v>0</v>
          </cell>
          <cell r="T227">
            <v>0</v>
          </cell>
        </row>
        <row r="228">
          <cell r="A228" t="str">
            <v>12.2.2</v>
          </cell>
          <cell r="J228">
            <v>0</v>
          </cell>
          <cell r="O228">
            <v>0</v>
          </cell>
          <cell r="T228">
            <v>0</v>
          </cell>
        </row>
        <row r="229">
          <cell r="A229" t="str">
            <v>12.2.2</v>
          </cell>
          <cell r="J229">
            <v>0</v>
          </cell>
          <cell r="O229">
            <v>0</v>
          </cell>
          <cell r="T229">
            <v>0</v>
          </cell>
        </row>
        <row r="230">
          <cell r="A230" t="str">
            <v>12.2.2</v>
          </cell>
          <cell r="J230">
            <v>0</v>
          </cell>
          <cell r="O230">
            <v>0</v>
          </cell>
          <cell r="T230">
            <v>0</v>
          </cell>
        </row>
        <row r="231">
          <cell r="A231" t="str">
            <v>12.2.2</v>
          </cell>
          <cell r="J231">
            <v>0</v>
          </cell>
          <cell r="O231">
            <v>0</v>
          </cell>
          <cell r="T231">
            <v>0</v>
          </cell>
        </row>
        <row r="232">
          <cell r="A232" t="str">
            <v>12.2.2</v>
          </cell>
          <cell r="J232">
            <v>0</v>
          </cell>
          <cell r="O232">
            <v>0</v>
          </cell>
          <cell r="T232">
            <v>0</v>
          </cell>
        </row>
        <row r="233">
          <cell r="A233" t="str">
            <v>12.2.2</v>
          </cell>
          <cell r="J233">
            <v>0</v>
          </cell>
          <cell r="O233">
            <v>0</v>
          </cell>
          <cell r="T233">
            <v>0</v>
          </cell>
        </row>
        <row r="234">
          <cell r="A234" t="str">
            <v>12.2.2</v>
          </cell>
          <cell r="J234">
            <v>0</v>
          </cell>
          <cell r="O234">
            <v>0</v>
          </cell>
          <cell r="T234">
            <v>0</v>
          </cell>
        </row>
        <row r="235">
          <cell r="A235" t="str">
            <v>12.2.2</v>
          </cell>
          <cell r="J235">
            <v>0</v>
          </cell>
          <cell r="O235">
            <v>0</v>
          </cell>
          <cell r="T235">
            <v>0</v>
          </cell>
        </row>
        <row r="236">
          <cell r="A236" t="str">
            <v>12.2.2</v>
          </cell>
          <cell r="J236">
            <v>0</v>
          </cell>
          <cell r="O236">
            <v>0</v>
          </cell>
          <cell r="T236">
            <v>0</v>
          </cell>
        </row>
        <row r="237">
          <cell r="A237" t="str">
            <v>12.2.2</v>
          </cell>
          <cell r="J237">
            <v>0</v>
          </cell>
          <cell r="O237">
            <v>0</v>
          </cell>
          <cell r="T237">
            <v>0</v>
          </cell>
        </row>
        <row r="238">
          <cell r="A238" t="str">
            <v>12.2.2</v>
          </cell>
          <cell r="J238">
            <v>0</v>
          </cell>
          <cell r="O238">
            <v>0</v>
          </cell>
          <cell r="T238">
            <v>0</v>
          </cell>
        </row>
        <row r="239">
          <cell r="A239" t="str">
            <v>12.2.2</v>
          </cell>
          <cell r="J239">
            <v>0</v>
          </cell>
          <cell r="O239">
            <v>0</v>
          </cell>
          <cell r="T239">
            <v>0</v>
          </cell>
        </row>
        <row r="240">
          <cell r="A240" t="str">
            <v>12.2.2</v>
          </cell>
          <cell r="J240">
            <v>0</v>
          </cell>
          <cell r="O240">
            <v>0</v>
          </cell>
          <cell r="T240">
            <v>0</v>
          </cell>
        </row>
        <row r="241">
          <cell r="A241" t="str">
            <v>12.2.2</v>
          </cell>
          <cell r="J241">
            <v>0</v>
          </cell>
          <cell r="O241">
            <v>0</v>
          </cell>
          <cell r="T241">
            <v>0</v>
          </cell>
        </row>
        <row r="242">
          <cell r="A242" t="str">
            <v>12.2.2</v>
          </cell>
          <cell r="J242">
            <v>0</v>
          </cell>
          <cell r="O242">
            <v>0</v>
          </cell>
          <cell r="T242">
            <v>0</v>
          </cell>
        </row>
        <row r="243">
          <cell r="A243" t="str">
            <v>12.2.2</v>
          </cell>
          <cell r="J243">
            <v>0</v>
          </cell>
          <cell r="O243">
            <v>0</v>
          </cell>
          <cell r="T243">
            <v>0</v>
          </cell>
        </row>
        <row r="244">
          <cell r="A244" t="str">
            <v>6.1.5.2.3</v>
          </cell>
          <cell r="J244">
            <v>0</v>
          </cell>
          <cell r="O244">
            <v>0</v>
          </cell>
          <cell r="T244">
            <v>0</v>
          </cell>
        </row>
        <row r="245">
          <cell r="A245" t="str">
            <v>12.3.2</v>
          </cell>
          <cell r="J245">
            <v>0</v>
          </cell>
          <cell r="O245">
            <v>0</v>
          </cell>
          <cell r="T245">
            <v>0</v>
          </cell>
        </row>
        <row r="246">
          <cell r="A246" t="str">
            <v>12.3.2</v>
          </cell>
          <cell r="J246">
            <v>0</v>
          </cell>
          <cell r="O246">
            <v>0</v>
          </cell>
          <cell r="T246">
            <v>0</v>
          </cell>
        </row>
        <row r="247">
          <cell r="A247" t="str">
            <v>12.3.2</v>
          </cell>
          <cell r="J247">
            <v>0</v>
          </cell>
          <cell r="O247">
            <v>0</v>
          </cell>
          <cell r="T247">
            <v>0</v>
          </cell>
        </row>
        <row r="248">
          <cell r="A248" t="str">
            <v>12.3.2</v>
          </cell>
          <cell r="J248">
            <v>0</v>
          </cell>
          <cell r="O248">
            <v>0</v>
          </cell>
          <cell r="T248">
            <v>0</v>
          </cell>
        </row>
        <row r="249">
          <cell r="A249" t="str">
            <v>12.3.2</v>
          </cell>
          <cell r="J249">
            <v>0</v>
          </cell>
          <cell r="O249">
            <v>0</v>
          </cell>
          <cell r="T249">
            <v>0</v>
          </cell>
        </row>
        <row r="250">
          <cell r="A250" t="str">
            <v>12.3.2</v>
          </cell>
          <cell r="J250">
            <v>0</v>
          </cell>
          <cell r="O250">
            <v>0</v>
          </cell>
          <cell r="T250">
            <v>0</v>
          </cell>
        </row>
        <row r="251">
          <cell r="A251" t="str">
            <v>12.3.2</v>
          </cell>
          <cell r="J251">
            <v>0</v>
          </cell>
          <cell r="O251">
            <v>0</v>
          </cell>
          <cell r="T251">
            <v>0</v>
          </cell>
        </row>
        <row r="252">
          <cell r="A252" t="str">
            <v>12.3.2</v>
          </cell>
          <cell r="J252">
            <v>0</v>
          </cell>
          <cell r="O252">
            <v>0</v>
          </cell>
          <cell r="T252">
            <v>0</v>
          </cell>
        </row>
        <row r="253">
          <cell r="A253" t="str">
            <v>12.3.2</v>
          </cell>
          <cell r="J253">
            <v>0</v>
          </cell>
          <cell r="O253">
            <v>0</v>
          </cell>
          <cell r="T253">
            <v>0</v>
          </cell>
        </row>
        <row r="254">
          <cell r="A254" t="str">
            <v>12.3.2</v>
          </cell>
          <cell r="J254">
            <v>0</v>
          </cell>
          <cell r="O254">
            <v>0</v>
          </cell>
          <cell r="T254">
            <v>0</v>
          </cell>
        </row>
        <row r="255">
          <cell r="A255" t="str">
            <v>12.3.2</v>
          </cell>
          <cell r="J255">
            <v>0</v>
          </cell>
          <cell r="O255">
            <v>0</v>
          </cell>
          <cell r="T255">
            <v>0</v>
          </cell>
        </row>
        <row r="256">
          <cell r="A256" t="str">
            <v>12.3.2</v>
          </cell>
          <cell r="J256">
            <v>0</v>
          </cell>
          <cell r="O256">
            <v>0</v>
          </cell>
          <cell r="T256">
            <v>0</v>
          </cell>
        </row>
        <row r="257">
          <cell r="A257" t="str">
            <v>12.3.2</v>
          </cell>
          <cell r="J257">
            <v>0</v>
          </cell>
          <cell r="O257">
            <v>0</v>
          </cell>
          <cell r="T257">
            <v>0</v>
          </cell>
        </row>
        <row r="258">
          <cell r="A258" t="str">
            <v>12.3.2</v>
          </cell>
          <cell r="J258">
            <v>0</v>
          </cell>
          <cell r="O258">
            <v>0</v>
          </cell>
          <cell r="T258">
            <v>0</v>
          </cell>
        </row>
        <row r="259">
          <cell r="A259" t="str">
            <v>12.3.2</v>
          </cell>
          <cell r="J259">
            <v>0</v>
          </cell>
          <cell r="O259">
            <v>0</v>
          </cell>
          <cell r="T259">
            <v>0</v>
          </cell>
        </row>
        <row r="260">
          <cell r="A260" t="str">
            <v>12.3.2</v>
          </cell>
          <cell r="J260">
            <v>0</v>
          </cell>
          <cell r="O260">
            <v>0</v>
          </cell>
          <cell r="T260">
            <v>0</v>
          </cell>
        </row>
        <row r="261">
          <cell r="A261" t="str">
            <v>12.3.2</v>
          </cell>
          <cell r="J261">
            <v>0</v>
          </cell>
          <cell r="O261">
            <v>0</v>
          </cell>
          <cell r="T261">
            <v>0</v>
          </cell>
        </row>
        <row r="262">
          <cell r="A262" t="str">
            <v>12.3.2</v>
          </cell>
          <cell r="J262">
            <v>0</v>
          </cell>
          <cell r="O262">
            <v>0</v>
          </cell>
          <cell r="T262">
            <v>0</v>
          </cell>
        </row>
        <row r="263">
          <cell r="A263" t="str">
            <v>12.3.2</v>
          </cell>
          <cell r="J263">
            <v>0</v>
          </cell>
          <cell r="O263">
            <v>0</v>
          </cell>
          <cell r="T263">
            <v>0</v>
          </cell>
        </row>
        <row r="264">
          <cell r="A264" t="str">
            <v>12.3.2</v>
          </cell>
          <cell r="J264">
            <v>0</v>
          </cell>
          <cell r="O264">
            <v>0</v>
          </cell>
          <cell r="T264">
            <v>0</v>
          </cell>
        </row>
        <row r="265">
          <cell r="A265" t="str">
            <v>12.3.2</v>
          </cell>
          <cell r="J265">
            <v>0</v>
          </cell>
          <cell r="O265">
            <v>0</v>
          </cell>
          <cell r="T265">
            <v>0</v>
          </cell>
        </row>
        <row r="266">
          <cell r="A266" t="str">
            <v>12.3.2</v>
          </cell>
          <cell r="J266">
            <v>0</v>
          </cell>
          <cell r="O266">
            <v>0</v>
          </cell>
          <cell r="T266">
            <v>0</v>
          </cell>
        </row>
        <row r="267">
          <cell r="A267" t="str">
            <v>12.3.2</v>
          </cell>
          <cell r="J267">
            <v>0</v>
          </cell>
          <cell r="O267">
            <v>0</v>
          </cell>
          <cell r="T267">
            <v>0</v>
          </cell>
        </row>
        <row r="268">
          <cell r="A268" t="str">
            <v>12.3.2</v>
          </cell>
          <cell r="J268">
            <v>0</v>
          </cell>
          <cell r="O268">
            <v>0</v>
          </cell>
          <cell r="T268">
            <v>0</v>
          </cell>
        </row>
        <row r="269">
          <cell r="A269" t="str">
            <v>12.3.2</v>
          </cell>
          <cell r="J269">
            <v>0</v>
          </cell>
          <cell r="O269">
            <v>0</v>
          </cell>
          <cell r="T269">
            <v>0</v>
          </cell>
        </row>
        <row r="270">
          <cell r="A270" t="str">
            <v>12.3.2</v>
          </cell>
          <cell r="J270">
            <v>0</v>
          </cell>
          <cell r="O270">
            <v>0</v>
          </cell>
          <cell r="T270">
            <v>0</v>
          </cell>
        </row>
        <row r="271">
          <cell r="A271" t="str">
            <v>12.3.2</v>
          </cell>
          <cell r="J271">
            <v>0</v>
          </cell>
          <cell r="O271">
            <v>0</v>
          </cell>
          <cell r="T271">
            <v>0</v>
          </cell>
        </row>
        <row r="272">
          <cell r="A272" t="str">
            <v>12.3.2</v>
          </cell>
          <cell r="J272">
            <v>0</v>
          </cell>
          <cell r="O272">
            <v>0</v>
          </cell>
          <cell r="T272">
            <v>0</v>
          </cell>
        </row>
        <row r="273">
          <cell r="A273" t="str">
            <v>12.3.2</v>
          </cell>
          <cell r="J273">
            <v>0</v>
          </cell>
          <cell r="O273">
            <v>0</v>
          </cell>
          <cell r="T273">
            <v>0</v>
          </cell>
        </row>
        <row r="274">
          <cell r="A274" t="str">
            <v>12.3.2</v>
          </cell>
          <cell r="J274">
            <v>0</v>
          </cell>
          <cell r="O274">
            <v>0</v>
          </cell>
          <cell r="T274">
            <v>0</v>
          </cell>
        </row>
        <row r="275">
          <cell r="A275" t="str">
            <v>12.3.2</v>
          </cell>
          <cell r="J275">
            <v>0</v>
          </cell>
          <cell r="O275">
            <v>0</v>
          </cell>
          <cell r="T275">
            <v>0</v>
          </cell>
        </row>
        <row r="276">
          <cell r="A276" t="str">
            <v>12.3.2</v>
          </cell>
          <cell r="J276">
            <v>0</v>
          </cell>
          <cell r="O276">
            <v>0</v>
          </cell>
          <cell r="T276">
            <v>0</v>
          </cell>
        </row>
        <row r="277">
          <cell r="A277" t="str">
            <v>12.3.2</v>
          </cell>
          <cell r="J277">
            <v>0</v>
          </cell>
          <cell r="O277">
            <v>0</v>
          </cell>
          <cell r="T277">
            <v>0</v>
          </cell>
        </row>
        <row r="278">
          <cell r="A278" t="str">
            <v>12.3.2</v>
          </cell>
          <cell r="J278">
            <v>0</v>
          </cell>
          <cell r="O278">
            <v>0</v>
          </cell>
          <cell r="T278">
            <v>0</v>
          </cell>
        </row>
        <row r="279">
          <cell r="A279" t="str">
            <v>12.3.2</v>
          </cell>
          <cell r="J279">
            <v>0</v>
          </cell>
          <cell r="O279">
            <v>0</v>
          </cell>
          <cell r="T279">
            <v>0</v>
          </cell>
        </row>
        <row r="280">
          <cell r="A280" t="str">
            <v>12.3.2</v>
          </cell>
          <cell r="J280">
            <v>0</v>
          </cell>
          <cell r="O280">
            <v>0</v>
          </cell>
          <cell r="T280">
            <v>0</v>
          </cell>
        </row>
        <row r="281">
          <cell r="A281" t="str">
            <v>12.3.2</v>
          </cell>
          <cell r="J281">
            <v>0</v>
          </cell>
          <cell r="O281">
            <v>0</v>
          </cell>
          <cell r="T281">
            <v>0</v>
          </cell>
        </row>
        <row r="282">
          <cell r="A282" t="str">
            <v>12.3.2</v>
          </cell>
          <cell r="J282">
            <v>0</v>
          </cell>
          <cell r="O282">
            <v>0</v>
          </cell>
          <cell r="T282">
            <v>0</v>
          </cell>
        </row>
        <row r="283">
          <cell r="A283" t="str">
            <v>12.3.2</v>
          </cell>
          <cell r="J283">
            <v>0</v>
          </cell>
          <cell r="O283">
            <v>0</v>
          </cell>
          <cell r="T283">
            <v>0</v>
          </cell>
        </row>
        <row r="284">
          <cell r="A284" t="str">
            <v>12.3.2</v>
          </cell>
          <cell r="J284">
            <v>0</v>
          </cell>
          <cell r="O284">
            <v>0</v>
          </cell>
          <cell r="T284">
            <v>0</v>
          </cell>
        </row>
        <row r="285">
          <cell r="A285" t="str">
            <v>12.3.2</v>
          </cell>
          <cell r="J285">
            <v>0</v>
          </cell>
          <cell r="O285">
            <v>0</v>
          </cell>
          <cell r="T285">
            <v>0</v>
          </cell>
        </row>
        <row r="286">
          <cell r="A286" t="str">
            <v>12.3.2</v>
          </cell>
          <cell r="J286">
            <v>0</v>
          </cell>
          <cell r="O286">
            <v>0</v>
          </cell>
          <cell r="T286">
            <v>0</v>
          </cell>
        </row>
        <row r="287">
          <cell r="A287" t="str">
            <v>12.3.2</v>
          </cell>
          <cell r="J287">
            <v>0</v>
          </cell>
          <cell r="O287">
            <v>0</v>
          </cell>
          <cell r="T287">
            <v>0</v>
          </cell>
        </row>
        <row r="288">
          <cell r="A288" t="str">
            <v>12.3.2</v>
          </cell>
          <cell r="J288">
            <v>0</v>
          </cell>
          <cell r="O288">
            <v>0</v>
          </cell>
          <cell r="T288">
            <v>0</v>
          </cell>
        </row>
        <row r="289">
          <cell r="A289" t="str">
            <v>12.3.2</v>
          </cell>
          <cell r="J289">
            <v>0</v>
          </cell>
          <cell r="O289">
            <v>0</v>
          </cell>
          <cell r="T289">
            <v>0</v>
          </cell>
        </row>
        <row r="290">
          <cell r="A290" t="str">
            <v>12.3.2</v>
          </cell>
          <cell r="J290">
            <v>0</v>
          </cell>
          <cell r="O290">
            <v>0</v>
          </cell>
          <cell r="T290">
            <v>0</v>
          </cell>
        </row>
        <row r="291">
          <cell r="A291" t="str">
            <v>12.3.2</v>
          </cell>
          <cell r="J291">
            <v>0</v>
          </cell>
          <cell r="O291">
            <v>0</v>
          </cell>
          <cell r="T291">
            <v>0</v>
          </cell>
        </row>
        <row r="292">
          <cell r="A292" t="str">
            <v>12.3.2</v>
          </cell>
          <cell r="J292">
            <v>0</v>
          </cell>
          <cell r="O292">
            <v>0</v>
          </cell>
          <cell r="T292">
            <v>0</v>
          </cell>
        </row>
        <row r="293">
          <cell r="A293" t="str">
            <v>12.3.2</v>
          </cell>
          <cell r="J293">
            <v>0</v>
          </cell>
          <cell r="O293">
            <v>0</v>
          </cell>
          <cell r="T293">
            <v>0</v>
          </cell>
        </row>
        <row r="294">
          <cell r="A294" t="str">
            <v>12.3.2</v>
          </cell>
          <cell r="J294">
            <v>0</v>
          </cell>
          <cell r="O294">
            <v>0</v>
          </cell>
          <cell r="T294">
            <v>0</v>
          </cell>
        </row>
        <row r="295">
          <cell r="A295" t="str">
            <v>12.3.2</v>
          </cell>
          <cell r="J295">
            <v>0</v>
          </cell>
          <cell r="O295">
            <v>0</v>
          </cell>
          <cell r="T295">
            <v>0</v>
          </cell>
        </row>
        <row r="296">
          <cell r="A296" t="str">
            <v>12.3.2</v>
          </cell>
          <cell r="J296">
            <v>0</v>
          </cell>
          <cell r="O296">
            <v>0</v>
          </cell>
          <cell r="T296">
            <v>0</v>
          </cell>
        </row>
        <row r="297">
          <cell r="A297" t="str">
            <v>12.3.2</v>
          </cell>
          <cell r="J297">
            <v>0</v>
          </cell>
          <cell r="O297">
            <v>0</v>
          </cell>
          <cell r="T297">
            <v>0</v>
          </cell>
        </row>
        <row r="298">
          <cell r="A298" t="str">
            <v>12.3.2</v>
          </cell>
          <cell r="J298">
            <v>0</v>
          </cell>
          <cell r="O298">
            <v>0</v>
          </cell>
          <cell r="T298">
            <v>0</v>
          </cell>
        </row>
        <row r="299">
          <cell r="A299" t="str">
            <v>12.3.2</v>
          </cell>
          <cell r="J299">
            <v>0</v>
          </cell>
          <cell r="O299">
            <v>0</v>
          </cell>
          <cell r="T299">
            <v>0</v>
          </cell>
        </row>
        <row r="300">
          <cell r="A300" t="str">
            <v>12.3.2</v>
          </cell>
          <cell r="J300">
            <v>0</v>
          </cell>
          <cell r="O300">
            <v>0</v>
          </cell>
          <cell r="T300">
            <v>0</v>
          </cell>
        </row>
        <row r="301">
          <cell r="A301" t="str">
            <v>12.3.2</v>
          </cell>
          <cell r="J301">
            <v>0</v>
          </cell>
          <cell r="O301">
            <v>0</v>
          </cell>
          <cell r="T301">
            <v>0</v>
          </cell>
        </row>
        <row r="302">
          <cell r="A302" t="str">
            <v>12.3.2</v>
          </cell>
          <cell r="J302">
            <v>0</v>
          </cell>
          <cell r="O302">
            <v>0</v>
          </cell>
          <cell r="T302">
            <v>0</v>
          </cell>
        </row>
        <row r="303">
          <cell r="A303" t="str">
            <v>12.3.2</v>
          </cell>
          <cell r="J303">
            <v>0</v>
          </cell>
          <cell r="O303">
            <v>0</v>
          </cell>
          <cell r="T303">
            <v>0</v>
          </cell>
        </row>
        <row r="304">
          <cell r="A304" t="str">
            <v>12.3.2</v>
          </cell>
          <cell r="J304">
            <v>0</v>
          </cell>
          <cell r="O304">
            <v>0</v>
          </cell>
          <cell r="T304">
            <v>0</v>
          </cell>
        </row>
        <row r="305">
          <cell r="A305" t="str">
            <v>12.3.2</v>
          </cell>
          <cell r="J305">
            <v>0</v>
          </cell>
          <cell r="O305">
            <v>0</v>
          </cell>
          <cell r="T305">
            <v>0</v>
          </cell>
        </row>
        <row r="306">
          <cell r="A306" t="str">
            <v>12.3.2</v>
          </cell>
          <cell r="J306">
            <v>0</v>
          </cell>
          <cell r="O306">
            <v>0</v>
          </cell>
          <cell r="T306">
            <v>0</v>
          </cell>
        </row>
        <row r="307">
          <cell r="A307" t="str">
            <v>12.4.1</v>
          </cell>
          <cell r="J307">
            <v>0</v>
          </cell>
          <cell r="O307">
            <v>0</v>
          </cell>
          <cell r="T307">
            <v>0</v>
          </cell>
        </row>
        <row r="308">
          <cell r="A308" t="str">
            <v>12.4.1</v>
          </cell>
          <cell r="J308">
            <v>0</v>
          </cell>
          <cell r="O308">
            <v>0</v>
          </cell>
          <cell r="T308">
            <v>0</v>
          </cell>
        </row>
        <row r="309">
          <cell r="A309" t="str">
            <v>12.4.1</v>
          </cell>
          <cell r="J309">
            <v>0</v>
          </cell>
          <cell r="O309">
            <v>0</v>
          </cell>
          <cell r="T309">
            <v>0</v>
          </cell>
        </row>
        <row r="310">
          <cell r="A310" t="str">
            <v>12.4.1</v>
          </cell>
          <cell r="J310">
            <v>0</v>
          </cell>
          <cell r="O310">
            <v>0</v>
          </cell>
          <cell r="T310">
            <v>0</v>
          </cell>
        </row>
        <row r="311">
          <cell r="A311" t="str">
            <v>12.4.1</v>
          </cell>
          <cell r="J311">
            <v>0</v>
          </cell>
          <cell r="O311">
            <v>0</v>
          </cell>
          <cell r="T311">
            <v>0</v>
          </cell>
        </row>
        <row r="312">
          <cell r="A312" t="str">
            <v>12.4.1</v>
          </cell>
          <cell r="J312">
            <v>0</v>
          </cell>
          <cell r="O312">
            <v>0</v>
          </cell>
          <cell r="T312">
            <v>0</v>
          </cell>
        </row>
        <row r="313">
          <cell r="A313" t="str">
            <v>12.4.1</v>
          </cell>
          <cell r="J313">
            <v>0</v>
          </cell>
          <cell r="O313">
            <v>0</v>
          </cell>
          <cell r="T313">
            <v>0</v>
          </cell>
        </row>
        <row r="314">
          <cell r="A314" t="str">
            <v>12.4.1</v>
          </cell>
          <cell r="J314">
            <v>0</v>
          </cell>
          <cell r="O314">
            <v>0</v>
          </cell>
          <cell r="T314">
            <v>0</v>
          </cell>
        </row>
        <row r="315">
          <cell r="A315" t="str">
            <v>12.4.1</v>
          </cell>
          <cell r="J315">
            <v>0</v>
          </cell>
          <cell r="O315">
            <v>0</v>
          </cell>
          <cell r="T315">
            <v>0</v>
          </cell>
        </row>
        <row r="316">
          <cell r="A316" t="str">
            <v>12.4.1</v>
          </cell>
          <cell r="J316">
            <v>0</v>
          </cell>
          <cell r="O316">
            <v>0</v>
          </cell>
          <cell r="T316">
            <v>0</v>
          </cell>
        </row>
        <row r="317">
          <cell r="A317" t="str">
            <v>12.4.1</v>
          </cell>
          <cell r="J317">
            <v>0</v>
          </cell>
          <cell r="O317">
            <v>0</v>
          </cell>
          <cell r="T317">
            <v>0</v>
          </cell>
        </row>
        <row r="318">
          <cell r="A318" t="str">
            <v>12.4.1</v>
          </cell>
          <cell r="J318">
            <v>0</v>
          </cell>
          <cell r="O318">
            <v>0</v>
          </cell>
          <cell r="T318">
            <v>0</v>
          </cell>
        </row>
        <row r="319">
          <cell r="A319" t="str">
            <v>12.4.1</v>
          </cell>
          <cell r="J319">
            <v>0</v>
          </cell>
          <cell r="O319">
            <v>0</v>
          </cell>
          <cell r="T319">
            <v>0</v>
          </cell>
        </row>
        <row r="320">
          <cell r="A320" t="str">
            <v>12.4.1</v>
          </cell>
          <cell r="J320">
            <v>0</v>
          </cell>
          <cell r="O320">
            <v>0</v>
          </cell>
          <cell r="T320">
            <v>0</v>
          </cell>
        </row>
        <row r="321">
          <cell r="A321" t="str">
            <v>10.1</v>
          </cell>
          <cell r="J321">
            <v>0</v>
          </cell>
          <cell r="O321">
            <v>0</v>
          </cell>
          <cell r="T321">
            <v>0</v>
          </cell>
        </row>
        <row r="322">
          <cell r="A322" t="str">
            <v>12.4.1</v>
          </cell>
          <cell r="J322">
            <v>0</v>
          </cell>
          <cell r="O322">
            <v>0</v>
          </cell>
          <cell r="T322">
            <v>0</v>
          </cell>
        </row>
        <row r="323">
          <cell r="A323" t="str">
            <v>12.4.1</v>
          </cell>
          <cell r="J323">
            <v>0</v>
          </cell>
          <cell r="O323">
            <v>0</v>
          </cell>
          <cell r="T323">
            <v>0</v>
          </cell>
        </row>
        <row r="324">
          <cell r="A324" t="str">
            <v>12.4.1</v>
          </cell>
          <cell r="J324">
            <v>0</v>
          </cell>
          <cell r="O324">
            <v>0</v>
          </cell>
          <cell r="T324">
            <v>0</v>
          </cell>
        </row>
        <row r="325">
          <cell r="A325" t="str">
            <v>12.4.1</v>
          </cell>
          <cell r="J325">
            <v>0</v>
          </cell>
          <cell r="O325">
            <v>0</v>
          </cell>
          <cell r="T325">
            <v>0</v>
          </cell>
        </row>
        <row r="326">
          <cell r="A326" t="str">
            <v>12.4.1</v>
          </cell>
          <cell r="J326">
            <v>0</v>
          </cell>
          <cell r="O326">
            <v>0</v>
          </cell>
          <cell r="T326">
            <v>0</v>
          </cell>
        </row>
        <row r="327">
          <cell r="A327" t="str">
            <v>12.4.1</v>
          </cell>
          <cell r="J327">
            <v>0</v>
          </cell>
          <cell r="O327">
            <v>0</v>
          </cell>
          <cell r="T327">
            <v>0</v>
          </cell>
        </row>
        <row r="328">
          <cell r="A328" t="str">
            <v>12.4.1</v>
          </cell>
          <cell r="J328">
            <v>0</v>
          </cell>
          <cell r="O328">
            <v>0</v>
          </cell>
          <cell r="T328">
            <v>0</v>
          </cell>
        </row>
        <row r="329">
          <cell r="A329" t="str">
            <v>12.4.1</v>
          </cell>
          <cell r="J329">
            <v>0</v>
          </cell>
          <cell r="O329">
            <v>0</v>
          </cell>
          <cell r="T329">
            <v>0</v>
          </cell>
        </row>
        <row r="330">
          <cell r="A330" t="str">
            <v>12.4.1</v>
          </cell>
          <cell r="J330">
            <v>0</v>
          </cell>
          <cell r="O330">
            <v>0</v>
          </cell>
          <cell r="T330">
            <v>0</v>
          </cell>
        </row>
        <row r="331">
          <cell r="A331" t="str">
            <v>12.4.1</v>
          </cell>
          <cell r="J331">
            <v>0</v>
          </cell>
          <cell r="O331">
            <v>0</v>
          </cell>
          <cell r="T331">
            <v>0</v>
          </cell>
        </row>
        <row r="332">
          <cell r="A332" t="str">
            <v>12.4.1</v>
          </cell>
          <cell r="J332">
            <v>0</v>
          </cell>
          <cell r="O332">
            <v>0</v>
          </cell>
          <cell r="T332">
            <v>0</v>
          </cell>
        </row>
        <row r="333">
          <cell r="A333" t="str">
            <v>12.4.1</v>
          </cell>
          <cell r="J333">
            <v>0</v>
          </cell>
          <cell r="O333">
            <v>0</v>
          </cell>
          <cell r="T333">
            <v>0</v>
          </cell>
        </row>
        <row r="334">
          <cell r="A334" t="str">
            <v>12.4.1</v>
          </cell>
          <cell r="J334">
            <v>0</v>
          </cell>
          <cell r="O334">
            <v>0</v>
          </cell>
          <cell r="T334">
            <v>0</v>
          </cell>
        </row>
        <row r="335">
          <cell r="A335" t="str">
            <v>12.4.1</v>
          </cell>
          <cell r="J335">
            <v>0</v>
          </cell>
          <cell r="O335">
            <v>0</v>
          </cell>
          <cell r="T335">
            <v>0</v>
          </cell>
        </row>
        <row r="336">
          <cell r="A336" t="str">
            <v>12.4.1</v>
          </cell>
          <cell r="J336">
            <v>0</v>
          </cell>
          <cell r="O336">
            <v>0</v>
          </cell>
          <cell r="T336">
            <v>0</v>
          </cell>
        </row>
        <row r="337">
          <cell r="A337" t="str">
            <v>12.4.1</v>
          </cell>
          <cell r="J337">
            <v>0</v>
          </cell>
          <cell r="O337">
            <v>0</v>
          </cell>
          <cell r="T337">
            <v>0</v>
          </cell>
        </row>
        <row r="338">
          <cell r="A338" t="str">
            <v>12.4.1</v>
          </cell>
          <cell r="J338">
            <v>0</v>
          </cell>
          <cell r="O338">
            <v>0</v>
          </cell>
          <cell r="T338">
            <v>0</v>
          </cell>
        </row>
        <row r="339">
          <cell r="A339" t="str">
            <v>12.4.1</v>
          </cell>
          <cell r="J339">
            <v>0</v>
          </cell>
          <cell r="O339">
            <v>0</v>
          </cell>
          <cell r="T339">
            <v>0</v>
          </cell>
        </row>
        <row r="340">
          <cell r="A340" t="str">
            <v>12.4.1</v>
          </cell>
          <cell r="J340">
            <v>0</v>
          </cell>
          <cell r="O340">
            <v>0</v>
          </cell>
          <cell r="T340">
            <v>0</v>
          </cell>
        </row>
        <row r="341">
          <cell r="A341" t="str">
            <v>12.4.1</v>
          </cell>
          <cell r="J341">
            <v>0</v>
          </cell>
          <cell r="O341">
            <v>0</v>
          </cell>
          <cell r="T341">
            <v>0</v>
          </cell>
        </row>
        <row r="342">
          <cell r="A342" t="str">
            <v>12.4.1</v>
          </cell>
          <cell r="J342">
            <v>0</v>
          </cell>
          <cell r="O342">
            <v>0</v>
          </cell>
          <cell r="T342">
            <v>0</v>
          </cell>
        </row>
        <row r="343">
          <cell r="A343" t="str">
            <v>12.4.1</v>
          </cell>
          <cell r="J343">
            <v>0</v>
          </cell>
          <cell r="O343">
            <v>0</v>
          </cell>
          <cell r="T343">
            <v>0</v>
          </cell>
        </row>
        <row r="344">
          <cell r="A344" t="str">
            <v>12.4.1</v>
          </cell>
          <cell r="J344">
            <v>0</v>
          </cell>
          <cell r="O344">
            <v>0</v>
          </cell>
          <cell r="T344">
            <v>0</v>
          </cell>
        </row>
        <row r="345">
          <cell r="A345" t="str">
            <v>12.4.1</v>
          </cell>
          <cell r="J345">
            <v>0</v>
          </cell>
          <cell r="O345">
            <v>0</v>
          </cell>
          <cell r="T345">
            <v>0</v>
          </cell>
        </row>
        <row r="346">
          <cell r="A346" t="str">
            <v>12.4.1</v>
          </cell>
          <cell r="J346">
            <v>0</v>
          </cell>
          <cell r="O346">
            <v>0</v>
          </cell>
          <cell r="T346">
            <v>0</v>
          </cell>
        </row>
        <row r="347">
          <cell r="A347" t="str">
            <v>12.4.1</v>
          </cell>
          <cell r="J347">
            <v>0</v>
          </cell>
          <cell r="O347">
            <v>0</v>
          </cell>
          <cell r="T347">
            <v>0</v>
          </cell>
        </row>
        <row r="348">
          <cell r="A348" t="str">
            <v>12.4.1</v>
          </cell>
          <cell r="J348">
            <v>0</v>
          </cell>
          <cell r="O348">
            <v>0</v>
          </cell>
          <cell r="T348">
            <v>0</v>
          </cell>
        </row>
        <row r="349">
          <cell r="A349" t="str">
            <v>12.4.1</v>
          </cell>
          <cell r="J349">
            <v>0</v>
          </cell>
          <cell r="O349">
            <v>0</v>
          </cell>
          <cell r="T349">
            <v>0</v>
          </cell>
        </row>
        <row r="350">
          <cell r="A350" t="str">
            <v>12.4.1</v>
          </cell>
          <cell r="J350">
            <v>0</v>
          </cell>
          <cell r="O350">
            <v>0</v>
          </cell>
          <cell r="T350">
            <v>0</v>
          </cell>
        </row>
        <row r="351">
          <cell r="A351" t="str">
            <v>12.4.1</v>
          </cell>
          <cell r="J351">
            <v>0</v>
          </cell>
          <cell r="O351">
            <v>0</v>
          </cell>
          <cell r="T351">
            <v>0</v>
          </cell>
        </row>
        <row r="352">
          <cell r="A352" t="str">
            <v>12.4.1</v>
          </cell>
          <cell r="J352">
            <v>0</v>
          </cell>
          <cell r="O352">
            <v>0</v>
          </cell>
          <cell r="T352">
            <v>0</v>
          </cell>
        </row>
        <row r="353">
          <cell r="A353" t="str">
            <v>12.4.1</v>
          </cell>
          <cell r="J353">
            <v>0</v>
          </cell>
          <cell r="O353">
            <v>0</v>
          </cell>
          <cell r="T353">
            <v>0</v>
          </cell>
        </row>
        <row r="354">
          <cell r="A354" t="str">
            <v>12.4.1</v>
          </cell>
          <cell r="J354">
            <v>0</v>
          </cell>
          <cell r="O354">
            <v>0</v>
          </cell>
          <cell r="T354">
            <v>0</v>
          </cell>
        </row>
        <row r="355">
          <cell r="A355" t="str">
            <v>12.4.1</v>
          </cell>
          <cell r="J355">
            <v>0</v>
          </cell>
          <cell r="O355">
            <v>0</v>
          </cell>
          <cell r="T355">
            <v>0</v>
          </cell>
        </row>
        <row r="356">
          <cell r="A356" t="str">
            <v>12.4.1</v>
          </cell>
          <cell r="J356">
            <v>0</v>
          </cell>
          <cell r="O356">
            <v>0</v>
          </cell>
          <cell r="T356">
            <v>0</v>
          </cell>
        </row>
        <row r="357">
          <cell r="A357" t="str">
            <v>12.4.1</v>
          </cell>
          <cell r="J357">
            <v>0</v>
          </cell>
          <cell r="O357">
            <v>0</v>
          </cell>
          <cell r="T357">
            <v>0</v>
          </cell>
        </row>
        <row r="358">
          <cell r="A358" t="str">
            <v>12.4.1</v>
          </cell>
          <cell r="J358">
            <v>0</v>
          </cell>
          <cell r="O358">
            <v>0</v>
          </cell>
          <cell r="T358">
            <v>0</v>
          </cell>
        </row>
        <row r="359">
          <cell r="A359" t="str">
            <v>12.4.1</v>
          </cell>
          <cell r="J359">
            <v>0</v>
          </cell>
          <cell r="O359">
            <v>0</v>
          </cell>
          <cell r="T359">
            <v>0</v>
          </cell>
        </row>
        <row r="360">
          <cell r="A360" t="str">
            <v>12.4.1</v>
          </cell>
          <cell r="J360">
            <v>0</v>
          </cell>
          <cell r="O360">
            <v>0</v>
          </cell>
          <cell r="T360">
            <v>0</v>
          </cell>
        </row>
        <row r="361">
          <cell r="A361" t="str">
            <v>12.4.1</v>
          </cell>
          <cell r="J361">
            <v>0</v>
          </cell>
          <cell r="O361">
            <v>0</v>
          </cell>
          <cell r="T361">
            <v>0</v>
          </cell>
        </row>
        <row r="362">
          <cell r="A362" t="str">
            <v>12.4.1</v>
          </cell>
          <cell r="J362">
            <v>0</v>
          </cell>
          <cell r="O362">
            <v>0</v>
          </cell>
          <cell r="T362">
            <v>0</v>
          </cell>
        </row>
        <row r="363">
          <cell r="A363" t="str">
            <v>12.4.1</v>
          </cell>
          <cell r="J363">
            <v>0</v>
          </cell>
          <cell r="O363">
            <v>0</v>
          </cell>
          <cell r="T363">
            <v>0</v>
          </cell>
        </row>
        <row r="364">
          <cell r="A364" t="str">
            <v>12.4.1</v>
          </cell>
          <cell r="J364">
            <v>0</v>
          </cell>
          <cell r="O364">
            <v>0</v>
          </cell>
          <cell r="T364">
            <v>0</v>
          </cell>
        </row>
        <row r="365">
          <cell r="A365" t="str">
            <v>12.4.1</v>
          </cell>
          <cell r="J365">
            <v>0</v>
          </cell>
          <cell r="O365">
            <v>0</v>
          </cell>
          <cell r="T365">
            <v>0</v>
          </cell>
        </row>
        <row r="366">
          <cell r="A366" t="str">
            <v>12.4.1</v>
          </cell>
          <cell r="J366">
            <v>0</v>
          </cell>
          <cell r="O366">
            <v>0</v>
          </cell>
          <cell r="T366">
            <v>0</v>
          </cell>
        </row>
        <row r="367">
          <cell r="A367" t="str">
            <v>12.4.1</v>
          </cell>
          <cell r="J367">
            <v>0</v>
          </cell>
          <cell r="O367">
            <v>0</v>
          </cell>
          <cell r="T367">
            <v>0</v>
          </cell>
        </row>
        <row r="368">
          <cell r="A368" t="str">
            <v>12.4.1</v>
          </cell>
          <cell r="J368">
            <v>0</v>
          </cell>
          <cell r="O368">
            <v>0</v>
          </cell>
          <cell r="T368">
            <v>0</v>
          </cell>
        </row>
        <row r="369">
          <cell r="A369" t="str">
            <v>12.4.1</v>
          </cell>
          <cell r="J369">
            <v>0</v>
          </cell>
          <cell r="O369">
            <v>0</v>
          </cell>
          <cell r="T369">
            <v>0</v>
          </cell>
        </row>
        <row r="370">
          <cell r="A370" t="str">
            <v>12.4.1</v>
          </cell>
          <cell r="J370">
            <v>0</v>
          </cell>
          <cell r="O370">
            <v>0</v>
          </cell>
          <cell r="T370">
            <v>0</v>
          </cell>
        </row>
        <row r="371">
          <cell r="A371" t="str">
            <v>12.4.1</v>
          </cell>
          <cell r="J371">
            <v>0</v>
          </cell>
          <cell r="O371">
            <v>0</v>
          </cell>
          <cell r="T371">
            <v>0</v>
          </cell>
        </row>
        <row r="372">
          <cell r="A372" t="str">
            <v>12.4.1</v>
          </cell>
          <cell r="J372">
            <v>0</v>
          </cell>
          <cell r="O372">
            <v>0</v>
          </cell>
          <cell r="T372">
            <v>0</v>
          </cell>
        </row>
        <row r="373">
          <cell r="A373" t="str">
            <v>12.4.1</v>
          </cell>
          <cell r="J373">
            <v>0</v>
          </cell>
          <cell r="O373">
            <v>0</v>
          </cell>
          <cell r="T373">
            <v>0</v>
          </cell>
        </row>
        <row r="374">
          <cell r="A374" t="str">
            <v>12.4.1</v>
          </cell>
          <cell r="J374">
            <v>0</v>
          </cell>
          <cell r="O374">
            <v>0</v>
          </cell>
          <cell r="T374">
            <v>0</v>
          </cell>
        </row>
        <row r="375">
          <cell r="A375" t="str">
            <v>12.4.1</v>
          </cell>
          <cell r="J375">
            <v>0</v>
          </cell>
          <cell r="O375">
            <v>0</v>
          </cell>
          <cell r="T375">
            <v>0</v>
          </cell>
        </row>
        <row r="376">
          <cell r="A376" t="str">
            <v>12.4.1</v>
          </cell>
          <cell r="J376">
            <v>0</v>
          </cell>
          <cell r="O376">
            <v>0</v>
          </cell>
          <cell r="T376">
            <v>0</v>
          </cell>
        </row>
        <row r="377">
          <cell r="A377" t="str">
            <v>12.4.1</v>
          </cell>
          <cell r="J377">
            <v>0</v>
          </cell>
          <cell r="O377">
            <v>0</v>
          </cell>
          <cell r="T377">
            <v>0</v>
          </cell>
        </row>
        <row r="378">
          <cell r="A378" t="str">
            <v>12.4.1</v>
          </cell>
          <cell r="J378">
            <v>0</v>
          </cell>
          <cell r="O378">
            <v>0</v>
          </cell>
          <cell r="T378">
            <v>0</v>
          </cell>
        </row>
        <row r="379">
          <cell r="A379" t="str">
            <v>12.4.1</v>
          </cell>
          <cell r="J379">
            <v>0</v>
          </cell>
          <cell r="O379">
            <v>0</v>
          </cell>
          <cell r="T379">
            <v>0</v>
          </cell>
        </row>
        <row r="380">
          <cell r="A380" t="str">
            <v>12.4.1</v>
          </cell>
          <cell r="J380">
            <v>0</v>
          </cell>
          <cell r="O380">
            <v>0</v>
          </cell>
          <cell r="T380">
            <v>0</v>
          </cell>
        </row>
        <row r="381">
          <cell r="A381" t="str">
            <v>12.4.1</v>
          </cell>
          <cell r="J381">
            <v>0</v>
          </cell>
          <cell r="O381">
            <v>0</v>
          </cell>
          <cell r="T381">
            <v>0</v>
          </cell>
        </row>
        <row r="382">
          <cell r="A382" t="str">
            <v>12.4.1</v>
          </cell>
          <cell r="J382">
            <v>0</v>
          </cell>
          <cell r="O382">
            <v>0</v>
          </cell>
          <cell r="T382">
            <v>0</v>
          </cell>
        </row>
        <row r="383">
          <cell r="A383" t="str">
            <v>12.4.1</v>
          </cell>
          <cell r="J383">
            <v>0</v>
          </cell>
          <cell r="O383">
            <v>0</v>
          </cell>
          <cell r="T383">
            <v>0</v>
          </cell>
        </row>
        <row r="384">
          <cell r="A384" t="str">
            <v>12.4.1</v>
          </cell>
          <cell r="J384">
            <v>0</v>
          </cell>
          <cell r="O384">
            <v>0</v>
          </cell>
          <cell r="T384">
            <v>0</v>
          </cell>
        </row>
        <row r="385">
          <cell r="A385" t="str">
            <v>12.4.1</v>
          </cell>
          <cell r="J385">
            <v>0</v>
          </cell>
          <cell r="O385">
            <v>0</v>
          </cell>
          <cell r="T385">
            <v>0</v>
          </cell>
        </row>
        <row r="386">
          <cell r="A386" t="str">
            <v>12.4.1</v>
          </cell>
          <cell r="J386">
            <v>0</v>
          </cell>
          <cell r="O386">
            <v>0</v>
          </cell>
          <cell r="T386">
            <v>0</v>
          </cell>
        </row>
        <row r="387">
          <cell r="A387" t="str">
            <v>12.4.1</v>
          </cell>
          <cell r="J387">
            <v>0</v>
          </cell>
          <cell r="O387">
            <v>0</v>
          </cell>
          <cell r="T387">
            <v>0</v>
          </cell>
        </row>
        <row r="388">
          <cell r="A388" t="str">
            <v>12.4.1</v>
          </cell>
          <cell r="J388">
            <v>0</v>
          </cell>
          <cell r="O388">
            <v>0</v>
          </cell>
          <cell r="T388">
            <v>0</v>
          </cell>
        </row>
        <row r="389">
          <cell r="A389" t="str">
            <v>12.4.1</v>
          </cell>
          <cell r="J389">
            <v>0</v>
          </cell>
          <cell r="O389">
            <v>0</v>
          </cell>
          <cell r="T389">
            <v>0</v>
          </cell>
        </row>
        <row r="390">
          <cell r="A390" t="str">
            <v>12.4.1</v>
          </cell>
          <cell r="J390">
            <v>0</v>
          </cell>
          <cell r="O390">
            <v>0</v>
          </cell>
          <cell r="T390">
            <v>0</v>
          </cell>
        </row>
        <row r="391">
          <cell r="A391" t="str">
            <v>12.4.1</v>
          </cell>
          <cell r="J391">
            <v>0</v>
          </cell>
          <cell r="O391">
            <v>0</v>
          </cell>
          <cell r="T391">
            <v>0</v>
          </cell>
        </row>
        <row r="392">
          <cell r="A392" t="str">
            <v>12.4.1</v>
          </cell>
          <cell r="J392">
            <v>0</v>
          </cell>
          <cell r="O392">
            <v>0</v>
          </cell>
          <cell r="T392">
            <v>0</v>
          </cell>
        </row>
        <row r="393">
          <cell r="A393" t="str">
            <v>12.4.1</v>
          </cell>
          <cell r="J393">
            <v>0</v>
          </cell>
          <cell r="O393">
            <v>0</v>
          </cell>
          <cell r="T393">
            <v>0</v>
          </cell>
        </row>
        <row r="394">
          <cell r="A394" t="str">
            <v>12.4.1</v>
          </cell>
          <cell r="J394">
            <v>0</v>
          </cell>
          <cell r="O394">
            <v>0</v>
          </cell>
          <cell r="T394">
            <v>0</v>
          </cell>
        </row>
        <row r="395">
          <cell r="A395" t="str">
            <v>12.6.1</v>
          </cell>
          <cell r="J395">
            <v>0</v>
          </cell>
          <cell r="O395">
            <v>0</v>
          </cell>
          <cell r="T395">
            <v>0</v>
          </cell>
        </row>
        <row r="396">
          <cell r="A396" t="str">
            <v>6.1.5.2.3</v>
          </cell>
          <cell r="J396">
            <v>0</v>
          </cell>
          <cell r="O396">
            <v>0</v>
          </cell>
          <cell r="T396">
            <v>0</v>
          </cell>
        </row>
        <row r="397">
          <cell r="A397" t="str">
            <v>6.1.5.3.1</v>
          </cell>
          <cell r="J397">
            <v>13500</v>
          </cell>
          <cell r="O397">
            <v>6500</v>
          </cell>
          <cell r="T397">
            <v>0</v>
          </cell>
        </row>
        <row r="398">
          <cell r="A398" t="str">
            <v>12.2.2</v>
          </cell>
          <cell r="J398">
            <v>0</v>
          </cell>
          <cell r="O398">
            <v>0</v>
          </cell>
          <cell r="T398">
            <v>0</v>
          </cell>
        </row>
        <row r="399">
          <cell r="A399" t="str">
            <v>6.1.5.2.3</v>
          </cell>
          <cell r="J399">
            <v>0</v>
          </cell>
          <cell r="O399">
            <v>0</v>
          </cell>
          <cell r="T399">
            <v>0</v>
          </cell>
        </row>
        <row r="400">
          <cell r="A400" t="str">
            <v>12.6.1</v>
          </cell>
          <cell r="J400">
            <v>0</v>
          </cell>
          <cell r="O400">
            <v>0</v>
          </cell>
          <cell r="T400">
            <v>0</v>
          </cell>
        </row>
        <row r="401">
          <cell r="A401" t="str">
            <v>12.2.2</v>
          </cell>
          <cell r="J401">
            <v>0</v>
          </cell>
          <cell r="O401">
            <v>0</v>
          </cell>
          <cell r="T401">
            <v>0</v>
          </cell>
        </row>
        <row r="402">
          <cell r="A402" t="str">
            <v>12.6.1</v>
          </cell>
          <cell r="J402">
            <v>0</v>
          </cell>
          <cell r="O402">
            <v>0</v>
          </cell>
          <cell r="T402">
            <v>0</v>
          </cell>
        </row>
        <row r="403">
          <cell r="A403" t="str">
            <v>6.1.5.2.3</v>
          </cell>
          <cell r="J403">
            <v>0</v>
          </cell>
          <cell r="O403">
            <v>900</v>
          </cell>
          <cell r="T403">
            <v>0</v>
          </cell>
        </row>
        <row r="404">
          <cell r="A404" t="str">
            <v>12.6.1</v>
          </cell>
          <cell r="J404">
            <v>0</v>
          </cell>
          <cell r="O404">
            <v>0</v>
          </cell>
          <cell r="T404">
            <v>0</v>
          </cell>
        </row>
        <row r="405">
          <cell r="A405" t="str">
            <v>12.6.1</v>
          </cell>
          <cell r="J405">
            <v>0</v>
          </cell>
          <cell r="O405">
            <v>0</v>
          </cell>
          <cell r="T405">
            <v>0</v>
          </cell>
        </row>
        <row r="406">
          <cell r="A406" t="str">
            <v>12.6.1</v>
          </cell>
          <cell r="J406">
            <v>0</v>
          </cell>
          <cell r="O406">
            <v>0</v>
          </cell>
          <cell r="T406">
            <v>0</v>
          </cell>
        </row>
        <row r="407">
          <cell r="A407" t="str">
            <v>12.6.1</v>
          </cell>
          <cell r="J407">
            <v>0</v>
          </cell>
          <cell r="O407">
            <v>0</v>
          </cell>
          <cell r="T407">
            <v>0</v>
          </cell>
        </row>
        <row r="408">
          <cell r="A408" t="str">
            <v>12.6.1</v>
          </cell>
          <cell r="J408">
            <v>0</v>
          </cell>
          <cell r="O408">
            <v>0</v>
          </cell>
          <cell r="T408">
            <v>0</v>
          </cell>
        </row>
        <row r="409">
          <cell r="A409" t="str">
            <v>10.1</v>
          </cell>
          <cell r="J409">
            <v>0</v>
          </cell>
          <cell r="O409">
            <v>0</v>
          </cell>
          <cell r="T409">
            <v>0</v>
          </cell>
        </row>
        <row r="410">
          <cell r="A410" t="str">
            <v>12.6.1</v>
          </cell>
          <cell r="J410">
            <v>0</v>
          </cell>
          <cell r="O410">
            <v>0</v>
          </cell>
          <cell r="T410">
            <v>0</v>
          </cell>
        </row>
        <row r="411">
          <cell r="A411" t="str">
            <v>12.6.1</v>
          </cell>
          <cell r="J411">
            <v>0</v>
          </cell>
          <cell r="O411">
            <v>0</v>
          </cell>
          <cell r="T411">
            <v>0</v>
          </cell>
        </row>
        <row r="412">
          <cell r="A412" t="str">
            <v>12.6.1</v>
          </cell>
          <cell r="J412">
            <v>0</v>
          </cell>
          <cell r="O412">
            <v>0</v>
          </cell>
          <cell r="T412">
            <v>0</v>
          </cell>
        </row>
        <row r="413">
          <cell r="A413" t="str">
            <v>12.6.1</v>
          </cell>
          <cell r="J413">
            <v>0</v>
          </cell>
          <cell r="O413">
            <v>0</v>
          </cell>
          <cell r="T413">
            <v>0</v>
          </cell>
        </row>
        <row r="414">
          <cell r="A414" t="str">
            <v>12.6.1</v>
          </cell>
          <cell r="J414">
            <v>0</v>
          </cell>
          <cell r="O414">
            <v>0</v>
          </cell>
          <cell r="T414">
            <v>0</v>
          </cell>
        </row>
        <row r="415">
          <cell r="A415" t="str">
            <v>12.6.1</v>
          </cell>
          <cell r="J415">
            <v>0</v>
          </cell>
          <cell r="O415">
            <v>0</v>
          </cell>
          <cell r="T415">
            <v>0</v>
          </cell>
        </row>
        <row r="416">
          <cell r="A416" t="str">
            <v>12.6.1</v>
          </cell>
          <cell r="J416">
            <v>0</v>
          </cell>
          <cell r="O416">
            <v>0</v>
          </cell>
          <cell r="T416">
            <v>0</v>
          </cell>
        </row>
        <row r="417">
          <cell r="A417" t="str">
            <v>6.1.5.2.3</v>
          </cell>
          <cell r="J417">
            <v>0</v>
          </cell>
          <cell r="O417">
            <v>9000</v>
          </cell>
          <cell r="T417">
            <v>0</v>
          </cell>
        </row>
        <row r="418">
          <cell r="A418" t="str">
            <v>12.6.1</v>
          </cell>
          <cell r="J418">
            <v>0</v>
          </cell>
          <cell r="O418">
            <v>0</v>
          </cell>
          <cell r="T418">
            <v>0</v>
          </cell>
        </row>
        <row r="419">
          <cell r="A419" t="str">
            <v>12.6.1</v>
          </cell>
          <cell r="J419">
            <v>0</v>
          </cell>
          <cell r="O419">
            <v>0</v>
          </cell>
          <cell r="T419">
            <v>0</v>
          </cell>
        </row>
        <row r="420">
          <cell r="A420" t="str">
            <v>12.6.1</v>
          </cell>
          <cell r="J420">
            <v>0</v>
          </cell>
          <cell r="O420">
            <v>0</v>
          </cell>
          <cell r="T420">
            <v>0</v>
          </cell>
        </row>
        <row r="421">
          <cell r="A421" t="str">
            <v>12.6.1</v>
          </cell>
          <cell r="J421">
            <v>0</v>
          </cell>
          <cell r="O421">
            <v>0</v>
          </cell>
          <cell r="T421">
            <v>0</v>
          </cell>
        </row>
        <row r="422">
          <cell r="A422" t="str">
            <v>12.6.1</v>
          </cell>
          <cell r="J422">
            <v>0</v>
          </cell>
          <cell r="O422">
            <v>0</v>
          </cell>
          <cell r="T422">
            <v>0</v>
          </cell>
        </row>
        <row r="423">
          <cell r="A423" t="str">
            <v>12.6.1</v>
          </cell>
          <cell r="J423">
            <v>0</v>
          </cell>
          <cell r="O423">
            <v>0</v>
          </cell>
          <cell r="T423">
            <v>0</v>
          </cell>
        </row>
        <row r="424">
          <cell r="A424" t="str">
            <v>12.6.1</v>
          </cell>
          <cell r="J424">
            <v>0</v>
          </cell>
          <cell r="O424">
            <v>0</v>
          </cell>
          <cell r="T424">
            <v>0</v>
          </cell>
        </row>
        <row r="425">
          <cell r="A425" t="str">
            <v>6.1.5.2.3</v>
          </cell>
          <cell r="J425">
            <v>0</v>
          </cell>
          <cell r="O425">
            <v>50</v>
          </cell>
          <cell r="T425">
            <v>0</v>
          </cell>
        </row>
        <row r="426">
          <cell r="A426" t="str">
            <v>12.6.1</v>
          </cell>
          <cell r="J426">
            <v>0</v>
          </cell>
          <cell r="O426">
            <v>0</v>
          </cell>
          <cell r="T426">
            <v>0</v>
          </cell>
        </row>
        <row r="427">
          <cell r="A427" t="str">
            <v>6.1.5.2.3</v>
          </cell>
          <cell r="J427">
            <v>0</v>
          </cell>
          <cell r="O427">
            <v>7900</v>
          </cell>
          <cell r="T427">
            <v>0</v>
          </cell>
        </row>
        <row r="428">
          <cell r="A428" t="str">
            <v>12.6.1</v>
          </cell>
          <cell r="J428">
            <v>0</v>
          </cell>
          <cell r="O428">
            <v>0</v>
          </cell>
          <cell r="T428">
            <v>0</v>
          </cell>
        </row>
        <row r="429">
          <cell r="A429" t="str">
            <v>12.6.1</v>
          </cell>
          <cell r="J429">
            <v>0</v>
          </cell>
          <cell r="O429">
            <v>0</v>
          </cell>
          <cell r="T429">
            <v>0</v>
          </cell>
        </row>
        <row r="430">
          <cell r="A430" t="str">
            <v>6.1.5.2.3</v>
          </cell>
          <cell r="J430">
            <v>0</v>
          </cell>
          <cell r="O430">
            <v>713</v>
          </cell>
          <cell r="T430">
            <v>0</v>
          </cell>
        </row>
        <row r="431">
          <cell r="A431" t="str">
            <v>6.1.5.2.3</v>
          </cell>
          <cell r="J431">
            <v>0</v>
          </cell>
          <cell r="O431">
            <v>7640</v>
          </cell>
          <cell r="T431">
            <v>0</v>
          </cell>
        </row>
        <row r="432">
          <cell r="A432" t="str">
            <v>12.6.1</v>
          </cell>
          <cell r="J432">
            <v>0</v>
          </cell>
          <cell r="O432">
            <v>0</v>
          </cell>
          <cell r="T432">
            <v>0</v>
          </cell>
        </row>
        <row r="433">
          <cell r="A433" t="str">
            <v>12.6.1</v>
          </cell>
          <cell r="J433">
            <v>0</v>
          </cell>
          <cell r="O433">
            <v>0</v>
          </cell>
          <cell r="T433">
            <v>0</v>
          </cell>
        </row>
        <row r="434">
          <cell r="A434" t="str">
            <v>12.6.1</v>
          </cell>
          <cell r="J434">
            <v>0</v>
          </cell>
          <cell r="O434">
            <v>0</v>
          </cell>
          <cell r="T434">
            <v>0</v>
          </cell>
        </row>
        <row r="435">
          <cell r="A435" t="str">
            <v>12.6.1</v>
          </cell>
          <cell r="J435">
            <v>0</v>
          </cell>
          <cell r="O435">
            <v>0</v>
          </cell>
          <cell r="T435">
            <v>0</v>
          </cell>
        </row>
        <row r="436">
          <cell r="A436" t="str">
            <v>6.1.5.2.3</v>
          </cell>
          <cell r="J436">
            <v>0</v>
          </cell>
          <cell r="O436">
            <v>6750</v>
          </cell>
          <cell r="T436">
            <v>0</v>
          </cell>
        </row>
        <row r="437">
          <cell r="A437" t="str">
            <v>12.6.1</v>
          </cell>
          <cell r="J437">
            <v>0</v>
          </cell>
          <cell r="O437">
            <v>0</v>
          </cell>
          <cell r="T437">
            <v>0</v>
          </cell>
        </row>
        <row r="438">
          <cell r="A438" t="str">
            <v>12.6.1</v>
          </cell>
          <cell r="J438">
            <v>0</v>
          </cell>
          <cell r="O438">
            <v>0</v>
          </cell>
          <cell r="T438">
            <v>0</v>
          </cell>
        </row>
        <row r="439">
          <cell r="A439" t="str">
            <v>12.3.1</v>
          </cell>
          <cell r="J439">
            <v>0</v>
          </cell>
          <cell r="O439">
            <v>0</v>
          </cell>
          <cell r="T439">
            <v>0</v>
          </cell>
        </row>
        <row r="440">
          <cell r="A440" t="str">
            <v>12.3.1</v>
          </cell>
          <cell r="J440">
            <v>0</v>
          </cell>
          <cell r="O440">
            <v>0</v>
          </cell>
          <cell r="T440">
            <v>0</v>
          </cell>
        </row>
        <row r="441">
          <cell r="A441" t="str">
            <v>12.3.1</v>
          </cell>
          <cell r="J441">
            <v>0</v>
          </cell>
          <cell r="O441">
            <v>0</v>
          </cell>
          <cell r="T441">
            <v>0</v>
          </cell>
        </row>
        <row r="442">
          <cell r="A442" t="str">
            <v>6.1.5.3.1</v>
          </cell>
          <cell r="J442">
            <v>5153.7700000000004</v>
          </cell>
          <cell r="O442">
            <v>9008.5400000000009</v>
          </cell>
          <cell r="T442">
            <v>0</v>
          </cell>
        </row>
        <row r="443">
          <cell r="A443" t="str">
            <v>6.1.5.2.1</v>
          </cell>
          <cell r="J443">
            <v>1050</v>
          </cell>
          <cell r="O443">
            <v>1200</v>
          </cell>
          <cell r="T443">
            <v>0</v>
          </cell>
        </row>
        <row r="444">
          <cell r="A444" t="str">
            <v>12.6.1</v>
          </cell>
          <cell r="J444">
            <v>0</v>
          </cell>
          <cell r="O444">
            <v>0</v>
          </cell>
          <cell r="T444">
            <v>0</v>
          </cell>
        </row>
        <row r="445">
          <cell r="A445" t="str">
            <v>12.6.1</v>
          </cell>
          <cell r="J445">
            <v>0</v>
          </cell>
          <cell r="O445">
            <v>0</v>
          </cell>
          <cell r="T445">
            <v>0</v>
          </cell>
        </row>
        <row r="446">
          <cell r="A446" t="str">
            <v>6.1.5.3.1</v>
          </cell>
          <cell r="J446">
            <v>2500</v>
          </cell>
          <cell r="O446">
            <v>1210.54</v>
          </cell>
          <cell r="T446">
            <v>0</v>
          </cell>
        </row>
        <row r="447">
          <cell r="A447" t="str">
            <v>12.6.1</v>
          </cell>
          <cell r="J447">
            <v>0</v>
          </cell>
          <cell r="O447">
            <v>0</v>
          </cell>
          <cell r="T447">
            <v>0</v>
          </cell>
        </row>
        <row r="448">
          <cell r="A448" t="str">
            <v>12.6.1</v>
          </cell>
          <cell r="J448">
            <v>0</v>
          </cell>
          <cell r="O448">
            <v>0</v>
          </cell>
          <cell r="T448">
            <v>0</v>
          </cell>
        </row>
        <row r="449">
          <cell r="A449" t="str">
            <v>12.6.1</v>
          </cell>
          <cell r="J449">
            <v>0</v>
          </cell>
          <cell r="O449">
            <v>0</v>
          </cell>
          <cell r="T449">
            <v>0</v>
          </cell>
        </row>
        <row r="450">
          <cell r="A450" t="str">
            <v>12.6.1</v>
          </cell>
          <cell r="J450">
            <v>0</v>
          </cell>
          <cell r="O450">
            <v>0</v>
          </cell>
          <cell r="T450">
            <v>0</v>
          </cell>
        </row>
        <row r="451">
          <cell r="A451" t="str">
            <v>6.1.5.2.1</v>
          </cell>
          <cell r="J451">
            <v>780</v>
          </cell>
          <cell r="O451">
            <v>3804</v>
          </cell>
          <cell r="T451">
            <v>0</v>
          </cell>
        </row>
        <row r="452">
          <cell r="A452" t="str">
            <v>12.6.1</v>
          </cell>
          <cell r="J452">
            <v>0</v>
          </cell>
          <cell r="O452">
            <v>0</v>
          </cell>
          <cell r="T452">
            <v>0</v>
          </cell>
        </row>
        <row r="453">
          <cell r="A453" t="str">
            <v>12.6.1</v>
          </cell>
          <cell r="J453">
            <v>0</v>
          </cell>
          <cell r="O453">
            <v>0</v>
          </cell>
          <cell r="T453">
            <v>0</v>
          </cell>
        </row>
        <row r="454">
          <cell r="A454" t="str">
            <v>12.6.1</v>
          </cell>
          <cell r="J454">
            <v>0</v>
          </cell>
          <cell r="O454">
            <v>0</v>
          </cell>
          <cell r="T454">
            <v>0</v>
          </cell>
        </row>
        <row r="455">
          <cell r="A455" t="str">
            <v>12.6.1</v>
          </cell>
          <cell r="J455">
            <v>0</v>
          </cell>
          <cell r="O455">
            <v>0</v>
          </cell>
          <cell r="T455">
            <v>0</v>
          </cell>
        </row>
        <row r="456">
          <cell r="A456" t="str">
            <v>6.1.5.2.3</v>
          </cell>
          <cell r="J456">
            <v>0</v>
          </cell>
          <cell r="O456">
            <v>0</v>
          </cell>
          <cell r="T456">
            <v>0</v>
          </cell>
        </row>
        <row r="457">
          <cell r="A457" t="str">
            <v>12.6.1</v>
          </cell>
          <cell r="J457">
            <v>0</v>
          </cell>
          <cell r="O457">
            <v>0</v>
          </cell>
          <cell r="T457">
            <v>0</v>
          </cell>
        </row>
        <row r="458">
          <cell r="A458" t="str">
            <v>12.6.1</v>
          </cell>
          <cell r="J458">
            <v>0</v>
          </cell>
          <cell r="O458">
            <v>0</v>
          </cell>
          <cell r="T458">
            <v>0</v>
          </cell>
        </row>
        <row r="459">
          <cell r="A459" t="str">
            <v>6.1.5.2.3</v>
          </cell>
          <cell r="J459">
            <v>0</v>
          </cell>
          <cell r="O459">
            <v>0</v>
          </cell>
          <cell r="T459">
            <v>0</v>
          </cell>
        </row>
        <row r="460">
          <cell r="A460" t="str">
            <v>6.1.5.1.7</v>
          </cell>
          <cell r="J460">
            <v>0</v>
          </cell>
          <cell r="O460">
            <v>0</v>
          </cell>
          <cell r="T460">
            <v>0</v>
          </cell>
        </row>
        <row r="461">
          <cell r="A461" t="str">
            <v>6.1.5.2.3</v>
          </cell>
          <cell r="J461">
            <v>0</v>
          </cell>
          <cell r="O461">
            <v>6024.24</v>
          </cell>
          <cell r="T461">
            <v>0</v>
          </cell>
        </row>
        <row r="462">
          <cell r="A462" t="str">
            <v>12.6.1</v>
          </cell>
          <cell r="J462">
            <v>0</v>
          </cell>
          <cell r="O462">
            <v>0</v>
          </cell>
          <cell r="T462">
            <v>0</v>
          </cell>
        </row>
        <row r="463">
          <cell r="A463" t="str">
            <v>6.1.5.2.3</v>
          </cell>
          <cell r="J463">
            <v>0</v>
          </cell>
          <cell r="O463">
            <v>11125.05</v>
          </cell>
          <cell r="T463">
            <v>0</v>
          </cell>
        </row>
        <row r="464">
          <cell r="A464" t="str">
            <v>12.2.2</v>
          </cell>
          <cell r="J464">
            <v>0</v>
          </cell>
          <cell r="O464">
            <v>0</v>
          </cell>
          <cell r="T464">
            <v>0</v>
          </cell>
        </row>
        <row r="465">
          <cell r="A465" t="str">
            <v>6.1.5.2.3</v>
          </cell>
          <cell r="J465">
            <v>0</v>
          </cell>
          <cell r="O465">
            <v>5000</v>
          </cell>
          <cell r="T465">
            <v>0</v>
          </cell>
        </row>
        <row r="466">
          <cell r="A466" t="str">
            <v>6.1.5.2.3</v>
          </cell>
          <cell r="J466">
            <v>0</v>
          </cell>
          <cell r="O466">
            <v>7500</v>
          </cell>
          <cell r="T466">
            <v>0</v>
          </cell>
        </row>
        <row r="467">
          <cell r="A467" t="str">
            <v>12.6.1</v>
          </cell>
          <cell r="J467">
            <v>0</v>
          </cell>
          <cell r="O467">
            <v>0</v>
          </cell>
          <cell r="T467">
            <v>0</v>
          </cell>
        </row>
        <row r="468">
          <cell r="A468" t="str">
            <v>12.6.1</v>
          </cell>
          <cell r="J468">
            <v>0</v>
          </cell>
          <cell r="O468">
            <v>0</v>
          </cell>
          <cell r="T468">
            <v>0</v>
          </cell>
        </row>
        <row r="469">
          <cell r="A469" t="str">
            <v>12.6.1</v>
          </cell>
          <cell r="J469">
            <v>0</v>
          </cell>
          <cell r="O469">
            <v>0</v>
          </cell>
          <cell r="T469">
            <v>0</v>
          </cell>
        </row>
        <row r="470">
          <cell r="A470" t="str">
            <v>6.1.5.2.6</v>
          </cell>
          <cell r="J470">
            <v>0</v>
          </cell>
          <cell r="O470">
            <v>0</v>
          </cell>
          <cell r="T470">
            <v>0</v>
          </cell>
        </row>
        <row r="471">
          <cell r="A471" t="str">
            <v>6.1.5.3.1</v>
          </cell>
          <cell r="J471">
            <v>0</v>
          </cell>
          <cell r="O471">
            <v>2100</v>
          </cell>
          <cell r="T471">
            <v>0</v>
          </cell>
        </row>
        <row r="472">
          <cell r="A472" t="str">
            <v>12.6.1</v>
          </cell>
          <cell r="J472">
            <v>0</v>
          </cell>
          <cell r="O472">
            <v>0</v>
          </cell>
          <cell r="T472">
            <v>0</v>
          </cell>
        </row>
        <row r="473">
          <cell r="A473" t="str">
            <v>12.6.1</v>
          </cell>
          <cell r="J473">
            <v>0</v>
          </cell>
          <cell r="O473">
            <v>0</v>
          </cell>
          <cell r="T473">
            <v>0</v>
          </cell>
        </row>
        <row r="474">
          <cell r="A474" t="str">
            <v>6.1.5.3.1</v>
          </cell>
          <cell r="J474">
            <v>0</v>
          </cell>
          <cell r="O474">
            <v>0</v>
          </cell>
          <cell r="T474">
            <v>0</v>
          </cell>
        </row>
        <row r="475">
          <cell r="A475" t="str">
            <v>12.6.1</v>
          </cell>
          <cell r="J475">
            <v>0</v>
          </cell>
          <cell r="O475">
            <v>0</v>
          </cell>
          <cell r="T475">
            <v>0</v>
          </cell>
        </row>
        <row r="476">
          <cell r="A476" t="str">
            <v>12.6.1</v>
          </cell>
          <cell r="J476">
            <v>0</v>
          </cell>
          <cell r="O476">
            <v>0</v>
          </cell>
          <cell r="T476">
            <v>0</v>
          </cell>
        </row>
        <row r="477">
          <cell r="A477" t="str">
            <v>6.1.5.3.1</v>
          </cell>
          <cell r="J477">
            <v>3000</v>
          </cell>
          <cell r="O477">
            <v>5000</v>
          </cell>
          <cell r="T477">
            <v>0</v>
          </cell>
        </row>
        <row r="478">
          <cell r="A478" t="str">
            <v>6.1.5.3.1</v>
          </cell>
          <cell r="J478">
            <v>0</v>
          </cell>
          <cell r="O478">
            <v>0</v>
          </cell>
          <cell r="T478">
            <v>0</v>
          </cell>
        </row>
        <row r="479">
          <cell r="A479" t="str">
            <v>6.1.6.4</v>
          </cell>
          <cell r="J479">
            <v>0</v>
          </cell>
          <cell r="O479">
            <v>7000</v>
          </cell>
          <cell r="T479">
            <v>0</v>
          </cell>
        </row>
        <row r="480">
          <cell r="A480" t="str">
            <v>12.6.1</v>
          </cell>
          <cell r="J480">
            <v>0</v>
          </cell>
          <cell r="O480">
            <v>0</v>
          </cell>
          <cell r="T480">
            <v>0</v>
          </cell>
        </row>
        <row r="481">
          <cell r="A481" t="str">
            <v>12.6.1</v>
          </cell>
          <cell r="J481">
            <v>0</v>
          </cell>
          <cell r="O481">
            <v>0</v>
          </cell>
          <cell r="T481">
            <v>0</v>
          </cell>
        </row>
        <row r="482">
          <cell r="A482" t="str">
            <v>12.6.1</v>
          </cell>
          <cell r="J482">
            <v>0</v>
          </cell>
          <cell r="O482">
            <v>0</v>
          </cell>
          <cell r="T482">
            <v>0</v>
          </cell>
        </row>
        <row r="483">
          <cell r="A483" t="str">
            <v>6.1.5.2.6</v>
          </cell>
          <cell r="J483">
            <v>0</v>
          </cell>
          <cell r="O483">
            <v>0</v>
          </cell>
          <cell r="T483">
            <v>0</v>
          </cell>
        </row>
        <row r="484">
          <cell r="A484" t="str">
            <v>12.6.1</v>
          </cell>
          <cell r="J484">
            <v>0</v>
          </cell>
          <cell r="O484">
            <v>0</v>
          </cell>
          <cell r="T484">
            <v>0</v>
          </cell>
        </row>
        <row r="485">
          <cell r="A485" t="str">
            <v>6.1.5.2.3</v>
          </cell>
          <cell r="J485">
            <v>0</v>
          </cell>
          <cell r="O485">
            <v>0</v>
          </cell>
          <cell r="T485">
            <v>0</v>
          </cell>
        </row>
        <row r="486">
          <cell r="A486" t="str">
            <v>12.6.1</v>
          </cell>
          <cell r="J486">
            <v>0</v>
          </cell>
          <cell r="O486">
            <v>0</v>
          </cell>
          <cell r="T486">
            <v>0</v>
          </cell>
        </row>
        <row r="487">
          <cell r="A487" t="str">
            <v>12.6.1</v>
          </cell>
          <cell r="J487">
            <v>0</v>
          </cell>
          <cell r="O487">
            <v>0</v>
          </cell>
          <cell r="T487">
            <v>0</v>
          </cell>
        </row>
        <row r="488">
          <cell r="A488" t="str">
            <v>12.3.1</v>
          </cell>
          <cell r="J488">
            <v>0</v>
          </cell>
          <cell r="O488">
            <v>0</v>
          </cell>
          <cell r="T488">
            <v>0</v>
          </cell>
        </row>
        <row r="489">
          <cell r="A489" t="str">
            <v>7.1.1.1</v>
          </cell>
          <cell r="J489">
            <v>0</v>
          </cell>
          <cell r="O489">
            <v>0</v>
          </cell>
          <cell r="T489">
            <v>0</v>
          </cell>
        </row>
        <row r="490">
          <cell r="A490" t="str">
            <v>7.1.1.1</v>
          </cell>
          <cell r="J490">
            <v>0</v>
          </cell>
          <cell r="O490">
            <v>0</v>
          </cell>
          <cell r="T490">
            <v>0</v>
          </cell>
        </row>
        <row r="491">
          <cell r="A491" t="str">
            <v>7.1.1.1</v>
          </cell>
          <cell r="J491">
            <v>0</v>
          </cell>
          <cell r="O491">
            <v>0</v>
          </cell>
          <cell r="T491">
            <v>0</v>
          </cell>
        </row>
        <row r="492">
          <cell r="A492" t="str">
            <v>7.1.1.1</v>
          </cell>
          <cell r="J492">
            <v>0</v>
          </cell>
          <cell r="O492">
            <v>0</v>
          </cell>
          <cell r="T492">
            <v>0</v>
          </cell>
        </row>
        <row r="493">
          <cell r="A493" t="str">
            <v>7.1.1.1</v>
          </cell>
          <cell r="J493">
            <v>0</v>
          </cell>
          <cell r="O493">
            <v>0</v>
          </cell>
          <cell r="T493">
            <v>0</v>
          </cell>
        </row>
        <row r="494">
          <cell r="A494" t="str">
            <v>7.1.1.1</v>
          </cell>
          <cell r="J494">
            <v>0</v>
          </cell>
          <cell r="O494">
            <v>0</v>
          </cell>
          <cell r="T494">
            <v>0</v>
          </cell>
        </row>
        <row r="495">
          <cell r="A495" t="str">
            <v>7.1.1.1</v>
          </cell>
          <cell r="J495">
            <v>0</v>
          </cell>
          <cell r="O495">
            <v>0</v>
          </cell>
          <cell r="T495">
            <v>0</v>
          </cell>
        </row>
        <row r="496">
          <cell r="A496" t="str">
            <v>7.1.1.1</v>
          </cell>
          <cell r="J496">
            <v>0</v>
          </cell>
          <cell r="O496">
            <v>0</v>
          </cell>
          <cell r="T496">
            <v>0</v>
          </cell>
        </row>
        <row r="497">
          <cell r="A497" t="str">
            <v>7.1.1.1</v>
          </cell>
          <cell r="J497">
            <v>0</v>
          </cell>
          <cell r="O497">
            <v>0</v>
          </cell>
          <cell r="T497">
            <v>0</v>
          </cell>
        </row>
        <row r="498">
          <cell r="A498" t="str">
            <v>7.1.1.1</v>
          </cell>
          <cell r="J498">
            <v>0</v>
          </cell>
          <cell r="O498">
            <v>0</v>
          </cell>
          <cell r="T498">
            <v>0</v>
          </cell>
        </row>
        <row r="499">
          <cell r="A499" t="str">
            <v>7.1.1.1</v>
          </cell>
          <cell r="J499">
            <v>0</v>
          </cell>
          <cell r="O499">
            <v>0</v>
          </cell>
          <cell r="T499">
            <v>0</v>
          </cell>
        </row>
        <row r="500">
          <cell r="A500" t="str">
            <v>7.1.1.1</v>
          </cell>
          <cell r="J500">
            <v>0</v>
          </cell>
          <cell r="O500">
            <v>0</v>
          </cell>
          <cell r="T500">
            <v>0</v>
          </cell>
        </row>
        <row r="501">
          <cell r="A501" t="str">
            <v>7.1.1.1</v>
          </cell>
          <cell r="J501">
            <v>0</v>
          </cell>
          <cell r="O501">
            <v>0</v>
          </cell>
          <cell r="T501">
            <v>0</v>
          </cell>
        </row>
        <row r="502">
          <cell r="A502" t="str">
            <v>7.1.1.1</v>
          </cell>
          <cell r="J502">
            <v>0</v>
          </cell>
          <cell r="O502">
            <v>0</v>
          </cell>
          <cell r="T502">
            <v>0</v>
          </cell>
        </row>
        <row r="503">
          <cell r="A503" t="str">
            <v>7.1.1.2</v>
          </cell>
          <cell r="J503">
            <v>0</v>
          </cell>
          <cell r="O503">
            <v>0</v>
          </cell>
          <cell r="T503">
            <v>0</v>
          </cell>
        </row>
        <row r="504">
          <cell r="A504" t="str">
            <v>7.1.1.2</v>
          </cell>
          <cell r="J504">
            <v>0</v>
          </cell>
          <cell r="O504">
            <v>0</v>
          </cell>
          <cell r="T504">
            <v>0</v>
          </cell>
        </row>
        <row r="505">
          <cell r="A505" t="str">
            <v>7.1.1.2</v>
          </cell>
          <cell r="J505">
            <v>0</v>
          </cell>
          <cell r="O505">
            <v>0</v>
          </cell>
          <cell r="T505">
            <v>0</v>
          </cell>
        </row>
        <row r="506">
          <cell r="A506" t="str">
            <v>7.1.1.2</v>
          </cell>
          <cell r="J506">
            <v>0</v>
          </cell>
          <cell r="O506">
            <v>0</v>
          </cell>
          <cell r="T506">
            <v>0</v>
          </cell>
        </row>
        <row r="507">
          <cell r="A507" t="str">
            <v>7.1.1.2</v>
          </cell>
          <cell r="J507">
            <v>0</v>
          </cell>
          <cell r="O507">
            <v>0</v>
          </cell>
          <cell r="T507">
            <v>0</v>
          </cell>
        </row>
        <row r="508">
          <cell r="A508" t="str">
            <v>7.1.1.2</v>
          </cell>
          <cell r="J508">
            <v>0</v>
          </cell>
          <cell r="O508">
            <v>0</v>
          </cell>
          <cell r="T508">
            <v>0</v>
          </cell>
        </row>
        <row r="509">
          <cell r="A509" t="str">
            <v>7.1.1.2</v>
          </cell>
          <cell r="J509">
            <v>0</v>
          </cell>
          <cell r="O509">
            <v>0</v>
          </cell>
          <cell r="T509">
            <v>0</v>
          </cell>
        </row>
        <row r="510">
          <cell r="A510" t="str">
            <v>7.1.1.2</v>
          </cell>
          <cell r="J510">
            <v>0</v>
          </cell>
          <cell r="O510">
            <v>0</v>
          </cell>
          <cell r="T510">
            <v>0</v>
          </cell>
        </row>
        <row r="511">
          <cell r="A511" t="str">
            <v>7.1.1.2</v>
          </cell>
          <cell r="J511">
            <v>0</v>
          </cell>
          <cell r="O511">
            <v>0</v>
          </cell>
          <cell r="T511">
            <v>0</v>
          </cell>
        </row>
        <row r="512">
          <cell r="A512" t="str">
            <v>7.1.1.2</v>
          </cell>
          <cell r="J512">
            <v>0</v>
          </cell>
          <cell r="O512">
            <v>0</v>
          </cell>
          <cell r="T512">
            <v>0</v>
          </cell>
        </row>
        <row r="513">
          <cell r="A513" t="str">
            <v>7.1.1.2</v>
          </cell>
          <cell r="J513">
            <v>0</v>
          </cell>
          <cell r="O513">
            <v>0</v>
          </cell>
          <cell r="T513">
            <v>0</v>
          </cell>
        </row>
        <row r="514">
          <cell r="A514" t="str">
            <v>7.1.1.2</v>
          </cell>
          <cell r="J514">
            <v>0</v>
          </cell>
          <cell r="O514">
            <v>0</v>
          </cell>
          <cell r="T514">
            <v>0</v>
          </cell>
        </row>
        <row r="515">
          <cell r="A515" t="str">
            <v>7.1.1.2</v>
          </cell>
          <cell r="J515">
            <v>0</v>
          </cell>
          <cell r="O515">
            <v>0</v>
          </cell>
          <cell r="T515">
            <v>0</v>
          </cell>
        </row>
        <row r="516">
          <cell r="A516" t="str">
            <v>7.1.1.2</v>
          </cell>
          <cell r="J516">
            <v>0</v>
          </cell>
          <cell r="O516">
            <v>0</v>
          </cell>
          <cell r="T516">
            <v>0</v>
          </cell>
        </row>
        <row r="517">
          <cell r="A517" t="str">
            <v>7.1.2.1</v>
          </cell>
          <cell r="J517">
            <v>0</v>
          </cell>
          <cell r="O517">
            <v>0</v>
          </cell>
          <cell r="T517">
            <v>0</v>
          </cell>
        </row>
        <row r="518">
          <cell r="A518" t="str">
            <v>7.1.2.1</v>
          </cell>
          <cell r="J518">
            <v>0</v>
          </cell>
          <cell r="O518">
            <v>0</v>
          </cell>
          <cell r="T518">
            <v>0</v>
          </cell>
        </row>
        <row r="519">
          <cell r="A519" t="str">
            <v>7.1.2.1</v>
          </cell>
          <cell r="J519">
            <v>0</v>
          </cell>
          <cell r="O519">
            <v>0</v>
          </cell>
          <cell r="T519">
            <v>0</v>
          </cell>
        </row>
        <row r="520">
          <cell r="A520" t="str">
            <v>7.1.2.1</v>
          </cell>
          <cell r="J520">
            <v>0</v>
          </cell>
          <cell r="O520">
            <v>0</v>
          </cell>
          <cell r="T520">
            <v>0</v>
          </cell>
        </row>
        <row r="521">
          <cell r="A521" t="str">
            <v>7.1.2.1</v>
          </cell>
          <cell r="J521">
            <v>0</v>
          </cell>
          <cell r="O521">
            <v>0</v>
          </cell>
          <cell r="T521">
            <v>0</v>
          </cell>
        </row>
        <row r="522">
          <cell r="A522" t="str">
            <v>7.1.2.1</v>
          </cell>
          <cell r="J522">
            <v>0</v>
          </cell>
          <cell r="O522">
            <v>0</v>
          </cell>
          <cell r="T522">
            <v>0</v>
          </cell>
        </row>
        <row r="523">
          <cell r="A523" t="str">
            <v>7.1.2.1</v>
          </cell>
          <cell r="J523">
            <v>0</v>
          </cell>
          <cell r="O523">
            <v>0</v>
          </cell>
          <cell r="T523">
            <v>0</v>
          </cell>
        </row>
        <row r="524">
          <cell r="A524" t="str">
            <v>7.1.2.1</v>
          </cell>
          <cell r="J524">
            <v>0</v>
          </cell>
          <cell r="O524">
            <v>0</v>
          </cell>
          <cell r="T524">
            <v>0</v>
          </cell>
        </row>
        <row r="525">
          <cell r="A525" t="str">
            <v>7.1.2.1</v>
          </cell>
          <cell r="J525">
            <v>0</v>
          </cell>
          <cell r="O525">
            <v>0</v>
          </cell>
          <cell r="T525">
            <v>0</v>
          </cell>
        </row>
        <row r="526">
          <cell r="A526" t="str">
            <v>7.1.2.1</v>
          </cell>
          <cell r="J526">
            <v>0</v>
          </cell>
          <cell r="O526">
            <v>0</v>
          </cell>
          <cell r="T526">
            <v>0</v>
          </cell>
        </row>
        <row r="527">
          <cell r="A527" t="str">
            <v>7.1.2.1</v>
          </cell>
          <cell r="J527">
            <v>0</v>
          </cell>
          <cell r="O527">
            <v>0</v>
          </cell>
          <cell r="T527">
            <v>0</v>
          </cell>
        </row>
        <row r="528">
          <cell r="A528" t="str">
            <v>7.1.2.1</v>
          </cell>
          <cell r="J528">
            <v>0</v>
          </cell>
          <cell r="O528">
            <v>0</v>
          </cell>
          <cell r="T528">
            <v>0</v>
          </cell>
        </row>
        <row r="529">
          <cell r="A529" t="str">
            <v>7.1.2.1</v>
          </cell>
          <cell r="J529">
            <v>0</v>
          </cell>
          <cell r="O529">
            <v>0</v>
          </cell>
          <cell r="T529">
            <v>0</v>
          </cell>
        </row>
        <row r="530">
          <cell r="A530" t="str">
            <v>7.1.2.1</v>
          </cell>
          <cell r="J530">
            <v>0</v>
          </cell>
          <cell r="O530">
            <v>0</v>
          </cell>
          <cell r="T530">
            <v>0</v>
          </cell>
        </row>
        <row r="531">
          <cell r="A531" t="str">
            <v>7.1.2.1</v>
          </cell>
          <cell r="J531">
            <v>0</v>
          </cell>
          <cell r="O531">
            <v>0</v>
          </cell>
          <cell r="T531">
            <v>0</v>
          </cell>
        </row>
        <row r="532">
          <cell r="A532" t="str">
            <v>6.1.1.2.2</v>
          </cell>
          <cell r="J532">
            <v>221951.02</v>
          </cell>
          <cell r="O532">
            <v>125088.75</v>
          </cell>
          <cell r="T532">
            <v>0</v>
          </cell>
        </row>
        <row r="533">
          <cell r="A533" t="str">
            <v>6.1.1.2.2</v>
          </cell>
          <cell r="J533">
            <v>601.73</v>
          </cell>
          <cell r="O533">
            <v>0</v>
          </cell>
          <cell r="T533">
            <v>0</v>
          </cell>
        </row>
        <row r="534">
          <cell r="A534" t="str">
            <v>7.1.2.2</v>
          </cell>
          <cell r="J534">
            <v>0</v>
          </cell>
          <cell r="O534">
            <v>0</v>
          </cell>
          <cell r="T534">
            <v>0</v>
          </cell>
        </row>
        <row r="535">
          <cell r="A535" t="str">
            <v>6.1.1.2.2</v>
          </cell>
          <cell r="J535">
            <v>30689.22</v>
          </cell>
          <cell r="O535">
            <v>15119.57</v>
          </cell>
          <cell r="T535">
            <v>0</v>
          </cell>
        </row>
        <row r="536">
          <cell r="A536" t="str">
            <v>6.1.1.2.2</v>
          </cell>
          <cell r="J536">
            <v>21621.35</v>
          </cell>
          <cell r="O536">
            <v>13008.76</v>
          </cell>
          <cell r="T536">
            <v>0</v>
          </cell>
        </row>
        <row r="537">
          <cell r="A537" t="str">
            <v>7.1.2.2</v>
          </cell>
          <cell r="J537">
            <v>0</v>
          </cell>
          <cell r="O537">
            <v>0</v>
          </cell>
          <cell r="T537">
            <v>0</v>
          </cell>
        </row>
        <row r="538">
          <cell r="A538" t="str">
            <v>7.1.2.2</v>
          </cell>
          <cell r="J538">
            <v>0</v>
          </cell>
          <cell r="O538">
            <v>0</v>
          </cell>
          <cell r="T538">
            <v>0</v>
          </cell>
        </row>
        <row r="539">
          <cell r="A539" t="str">
            <v>6.1.1.2.2</v>
          </cell>
          <cell r="J539">
            <v>23584.79</v>
          </cell>
          <cell r="O539">
            <v>12257.36</v>
          </cell>
          <cell r="T539">
            <v>0</v>
          </cell>
        </row>
        <row r="540">
          <cell r="A540" t="str">
            <v>6.1.1.2.2</v>
          </cell>
          <cell r="J540">
            <v>67751.38</v>
          </cell>
          <cell r="O540">
            <v>39070.490000000005</v>
          </cell>
          <cell r="T540">
            <v>0</v>
          </cell>
        </row>
        <row r="541">
          <cell r="A541" t="str">
            <v>6.1.1.2.2</v>
          </cell>
          <cell r="J541">
            <v>2758.88</v>
          </cell>
          <cell r="O541">
            <v>1457.45</v>
          </cell>
          <cell r="T541">
            <v>0</v>
          </cell>
        </row>
        <row r="542">
          <cell r="A542" t="str">
            <v>6.1.1.2.2</v>
          </cell>
          <cell r="J542">
            <v>6831.5</v>
          </cell>
          <cell r="O542">
            <v>1751.52</v>
          </cell>
          <cell r="T542">
            <v>0</v>
          </cell>
        </row>
        <row r="543">
          <cell r="A543" t="str">
            <v>6.1.1.2.2</v>
          </cell>
          <cell r="J543">
            <v>22210.58</v>
          </cell>
          <cell r="O543">
            <v>18783</v>
          </cell>
          <cell r="T543">
            <v>0</v>
          </cell>
        </row>
        <row r="544">
          <cell r="A544" t="str">
            <v>6.1.1.2.2</v>
          </cell>
          <cell r="J544">
            <v>27483.22</v>
          </cell>
          <cell r="O544">
            <v>4368.7400000000016</v>
          </cell>
          <cell r="T544">
            <v>0</v>
          </cell>
        </row>
        <row r="545">
          <cell r="A545" t="str">
            <v>7.1.2.2</v>
          </cell>
          <cell r="J545">
            <v>0</v>
          </cell>
          <cell r="O545">
            <v>0</v>
          </cell>
          <cell r="T545">
            <v>0</v>
          </cell>
        </row>
        <row r="546">
          <cell r="A546" t="str">
            <v>7.1.2.2</v>
          </cell>
          <cell r="J546">
            <v>0</v>
          </cell>
          <cell r="O546">
            <v>0</v>
          </cell>
          <cell r="T546">
            <v>0</v>
          </cell>
        </row>
        <row r="547">
          <cell r="A547" t="str">
            <v>6.1.1.2.2</v>
          </cell>
          <cell r="J547">
            <v>1240</v>
          </cell>
          <cell r="O547">
            <v>853.75</v>
          </cell>
          <cell r="T547">
            <v>0</v>
          </cell>
        </row>
        <row r="548">
          <cell r="A548" t="str">
            <v>7.1.2.2</v>
          </cell>
          <cell r="J548">
            <v>0</v>
          </cell>
          <cell r="O548">
            <v>0</v>
          </cell>
          <cell r="T548">
            <v>0</v>
          </cell>
        </row>
        <row r="549">
          <cell r="A549" t="str">
            <v>7.1.2.2</v>
          </cell>
          <cell r="J549">
            <v>0</v>
          </cell>
          <cell r="O549">
            <v>0</v>
          </cell>
          <cell r="T549">
            <v>0</v>
          </cell>
        </row>
        <row r="550">
          <cell r="A550" t="str">
            <v>7.1.3.1</v>
          </cell>
          <cell r="J550">
            <v>0</v>
          </cell>
          <cell r="O550">
            <v>0</v>
          </cell>
          <cell r="T550">
            <v>0</v>
          </cell>
        </row>
        <row r="551">
          <cell r="A551" t="str">
            <v>7.1.3.1</v>
          </cell>
          <cell r="J551">
            <v>0</v>
          </cell>
          <cell r="O551">
            <v>0</v>
          </cell>
          <cell r="T551">
            <v>0</v>
          </cell>
        </row>
        <row r="552">
          <cell r="A552" t="str">
            <v>6.1.1.3.2</v>
          </cell>
          <cell r="J552">
            <v>4700</v>
          </cell>
          <cell r="O552">
            <v>2500</v>
          </cell>
          <cell r="T552">
            <v>0</v>
          </cell>
        </row>
        <row r="553">
          <cell r="A553" t="str">
            <v>7.1.3.2</v>
          </cell>
          <cell r="J553">
            <v>0</v>
          </cell>
          <cell r="O553">
            <v>0</v>
          </cell>
          <cell r="T553">
            <v>0</v>
          </cell>
        </row>
        <row r="554">
          <cell r="A554" t="str">
            <v>6.1.1.3.2</v>
          </cell>
          <cell r="O554">
            <v>0</v>
          </cell>
        </row>
        <row r="555">
          <cell r="A555" t="str">
            <v>7.1.4.1</v>
          </cell>
          <cell r="J555">
            <v>0</v>
          </cell>
          <cell r="O555">
            <v>0</v>
          </cell>
          <cell r="T555">
            <v>0</v>
          </cell>
        </row>
        <row r="556">
          <cell r="A556" t="str">
            <v>7.1.4.2</v>
          </cell>
          <cell r="J556">
            <v>0</v>
          </cell>
          <cell r="O556">
            <v>0</v>
          </cell>
          <cell r="T556">
            <v>0</v>
          </cell>
        </row>
        <row r="557">
          <cell r="A557" t="str">
            <v>7.1.2.1</v>
          </cell>
          <cell r="J557">
            <v>0</v>
          </cell>
          <cell r="O557">
            <v>0</v>
          </cell>
          <cell r="T557">
            <v>0</v>
          </cell>
        </row>
        <row r="558">
          <cell r="A558" t="str">
            <v>7.1.2.1</v>
          </cell>
          <cell r="J558">
            <v>0</v>
          </cell>
          <cell r="O558">
            <v>0</v>
          </cell>
          <cell r="T558">
            <v>0</v>
          </cell>
        </row>
        <row r="559">
          <cell r="A559" t="str">
            <v>6.1.1.3.2</v>
          </cell>
          <cell r="J559">
            <v>0</v>
          </cell>
          <cell r="O559">
            <v>0</v>
          </cell>
          <cell r="T559">
            <v>0</v>
          </cell>
        </row>
        <row r="560">
          <cell r="A560" t="str">
            <v>6.1.1.2.2</v>
          </cell>
          <cell r="J560">
            <v>0</v>
          </cell>
          <cell r="O560">
            <v>7400.52</v>
          </cell>
          <cell r="T560">
            <v>0</v>
          </cell>
        </row>
        <row r="561">
          <cell r="A561" t="str">
            <v>6.1.1.2.2</v>
          </cell>
          <cell r="J561">
            <v>0</v>
          </cell>
          <cell r="O561">
            <v>1480</v>
          </cell>
          <cell r="T561">
            <v>0</v>
          </cell>
        </row>
        <row r="562">
          <cell r="A562" t="str">
            <v>8.5</v>
          </cell>
          <cell r="J562">
            <v>0</v>
          </cell>
          <cell r="O562">
            <v>0</v>
          </cell>
          <cell r="T562">
            <v>0</v>
          </cell>
        </row>
        <row r="563">
          <cell r="A563" t="str">
            <v>8.5</v>
          </cell>
          <cell r="J563">
            <v>0</v>
          </cell>
          <cell r="O563">
            <v>0</v>
          </cell>
          <cell r="T563">
            <v>0</v>
          </cell>
        </row>
        <row r="564">
          <cell r="A564" t="str">
            <v>8.5</v>
          </cell>
          <cell r="J564">
            <v>0</v>
          </cell>
          <cell r="O564">
            <v>0</v>
          </cell>
          <cell r="T564">
            <v>0</v>
          </cell>
        </row>
        <row r="565">
          <cell r="A565" t="str">
            <v>8.5</v>
          </cell>
          <cell r="J565">
            <v>0</v>
          </cell>
          <cell r="O565">
            <v>0</v>
          </cell>
          <cell r="T565">
            <v>0</v>
          </cell>
        </row>
        <row r="566">
          <cell r="A566" t="str">
            <v>8.6</v>
          </cell>
          <cell r="J566">
            <v>0</v>
          </cell>
          <cell r="O566">
            <v>0</v>
          </cell>
          <cell r="T566">
            <v>0</v>
          </cell>
        </row>
        <row r="567">
          <cell r="A567" t="str">
            <v>8.3</v>
          </cell>
          <cell r="J567">
            <v>0</v>
          </cell>
          <cell r="O567">
            <v>0</v>
          </cell>
          <cell r="T567">
            <v>0</v>
          </cell>
        </row>
        <row r="568">
          <cell r="A568" t="str">
            <v>8.5</v>
          </cell>
          <cell r="J568">
            <v>0</v>
          </cell>
          <cell r="O568">
            <v>0</v>
          </cell>
          <cell r="T568">
            <v>0</v>
          </cell>
        </row>
        <row r="569">
          <cell r="A569" t="str">
            <v>8.5</v>
          </cell>
          <cell r="J569">
            <v>0</v>
          </cell>
          <cell r="O569">
            <v>0</v>
          </cell>
          <cell r="T569">
            <v>0</v>
          </cell>
        </row>
        <row r="570">
          <cell r="A570" t="str">
            <v>10.1</v>
          </cell>
          <cell r="J570">
            <v>0</v>
          </cell>
          <cell r="O570">
            <v>0</v>
          </cell>
          <cell r="T570">
            <v>0</v>
          </cell>
        </row>
        <row r="571">
          <cell r="A571" t="str">
            <v>8.5</v>
          </cell>
          <cell r="J571">
            <v>0</v>
          </cell>
          <cell r="O571">
            <v>0</v>
          </cell>
          <cell r="T571">
            <v>0</v>
          </cell>
        </row>
        <row r="572">
          <cell r="A572" t="str">
            <v>8.5</v>
          </cell>
          <cell r="J572">
            <v>0</v>
          </cell>
          <cell r="O572">
            <v>0</v>
          </cell>
          <cell r="T572">
            <v>0</v>
          </cell>
        </row>
        <row r="573">
          <cell r="A573" t="str">
            <v>9.8</v>
          </cell>
          <cell r="J573">
            <v>0</v>
          </cell>
          <cell r="O573">
            <v>0</v>
          </cell>
          <cell r="T573">
            <v>0</v>
          </cell>
        </row>
        <row r="574">
          <cell r="A574" t="str">
            <v>8.7</v>
          </cell>
          <cell r="J574">
            <v>0</v>
          </cell>
          <cell r="O574">
            <v>0</v>
          </cell>
          <cell r="T574">
            <v>0</v>
          </cell>
        </row>
        <row r="575">
          <cell r="A575" t="str">
            <v>8.5</v>
          </cell>
          <cell r="J575">
            <v>0</v>
          </cell>
          <cell r="O575">
            <v>0</v>
          </cell>
          <cell r="T575">
            <v>0</v>
          </cell>
        </row>
        <row r="576">
          <cell r="A576" t="str">
            <v>9.7</v>
          </cell>
          <cell r="J576">
            <v>0</v>
          </cell>
          <cell r="O576">
            <v>0</v>
          </cell>
          <cell r="T576">
            <v>0</v>
          </cell>
        </row>
        <row r="577">
          <cell r="A577" t="str">
            <v>8.5</v>
          </cell>
          <cell r="J577">
            <v>0</v>
          </cell>
          <cell r="O577">
            <v>0</v>
          </cell>
          <cell r="T577">
            <v>0</v>
          </cell>
        </row>
        <row r="578">
          <cell r="A578" t="str">
            <v>8.5</v>
          </cell>
          <cell r="J578">
            <v>0</v>
          </cell>
          <cell r="O578">
            <v>0</v>
          </cell>
          <cell r="T578">
            <v>0</v>
          </cell>
        </row>
        <row r="579">
          <cell r="A579" t="str">
            <v>8.5</v>
          </cell>
          <cell r="J579">
            <v>0</v>
          </cell>
          <cell r="O579">
            <v>0</v>
          </cell>
          <cell r="T579">
            <v>0</v>
          </cell>
        </row>
        <row r="580">
          <cell r="A580" t="str">
            <v>8.5</v>
          </cell>
          <cell r="J580">
            <v>0</v>
          </cell>
          <cell r="O580">
            <v>0</v>
          </cell>
          <cell r="T580">
            <v>0</v>
          </cell>
        </row>
        <row r="581">
          <cell r="A581" t="str">
            <v>8.4</v>
          </cell>
          <cell r="J581">
            <v>0</v>
          </cell>
          <cell r="O581">
            <v>0</v>
          </cell>
          <cell r="T581">
            <v>0</v>
          </cell>
        </row>
        <row r="582">
          <cell r="A582" t="str">
            <v>8.4</v>
          </cell>
          <cell r="J582">
            <v>0</v>
          </cell>
          <cell r="O582">
            <v>0</v>
          </cell>
          <cell r="T582">
            <v>0</v>
          </cell>
        </row>
        <row r="583">
          <cell r="A583" t="str">
            <v>8.4</v>
          </cell>
          <cell r="J583">
            <v>0</v>
          </cell>
          <cell r="O583">
            <v>0</v>
          </cell>
          <cell r="T583">
            <v>0</v>
          </cell>
        </row>
        <row r="584">
          <cell r="A584" t="str">
            <v>8.4</v>
          </cell>
          <cell r="J584">
            <v>0</v>
          </cell>
          <cell r="O584">
            <v>0</v>
          </cell>
          <cell r="T584">
            <v>0</v>
          </cell>
        </row>
        <row r="585">
          <cell r="A585" t="str">
            <v>9.5</v>
          </cell>
          <cell r="J585">
            <v>0</v>
          </cell>
          <cell r="O585">
            <v>0</v>
          </cell>
          <cell r="T585">
            <v>0</v>
          </cell>
        </row>
        <row r="586">
          <cell r="A586" t="str">
            <v>9.7</v>
          </cell>
          <cell r="J586">
            <v>0</v>
          </cell>
          <cell r="O586">
            <v>0</v>
          </cell>
          <cell r="T586">
            <v>0</v>
          </cell>
        </row>
        <row r="587">
          <cell r="A587" t="str">
            <v>9.7</v>
          </cell>
          <cell r="J587">
            <v>0</v>
          </cell>
          <cell r="O587">
            <v>0</v>
          </cell>
          <cell r="T587">
            <v>0</v>
          </cell>
        </row>
        <row r="588">
          <cell r="A588" t="str">
            <v>9.7</v>
          </cell>
          <cell r="J588">
            <v>0</v>
          </cell>
          <cell r="O588">
            <v>0</v>
          </cell>
          <cell r="T588">
            <v>0</v>
          </cell>
        </row>
        <row r="589">
          <cell r="A589" t="str">
            <v>9.3</v>
          </cell>
          <cell r="J589">
            <v>0</v>
          </cell>
          <cell r="O589">
            <v>0</v>
          </cell>
          <cell r="T589">
            <v>0</v>
          </cell>
        </row>
        <row r="590">
          <cell r="A590" t="str">
            <v>9.7</v>
          </cell>
          <cell r="J590">
            <v>0</v>
          </cell>
          <cell r="O590">
            <v>0</v>
          </cell>
          <cell r="T590">
            <v>0</v>
          </cell>
        </row>
        <row r="591">
          <cell r="A591" t="str">
            <v>9.5</v>
          </cell>
          <cell r="J591">
            <v>0</v>
          </cell>
          <cell r="O591">
            <v>0</v>
          </cell>
          <cell r="T591">
            <v>0</v>
          </cell>
        </row>
        <row r="592">
          <cell r="A592" t="str">
            <v>9.1</v>
          </cell>
          <cell r="J592">
            <v>0</v>
          </cell>
          <cell r="O592">
            <v>0</v>
          </cell>
          <cell r="T592">
            <v>0</v>
          </cell>
        </row>
        <row r="593">
          <cell r="A593" t="str">
            <v>9.1</v>
          </cell>
          <cell r="J593">
            <v>0</v>
          </cell>
          <cell r="O593">
            <v>0</v>
          </cell>
          <cell r="T593">
            <v>0</v>
          </cell>
        </row>
        <row r="594">
          <cell r="A594" t="str">
            <v>9.9</v>
          </cell>
          <cell r="J594">
            <v>0</v>
          </cell>
          <cell r="O594">
            <v>0</v>
          </cell>
          <cell r="T594">
            <v>0</v>
          </cell>
        </row>
        <row r="595">
          <cell r="A595" t="str">
            <v>8.4</v>
          </cell>
          <cell r="J595">
            <v>0</v>
          </cell>
          <cell r="O595">
            <v>0</v>
          </cell>
          <cell r="T595">
            <v>0</v>
          </cell>
        </row>
        <row r="596">
          <cell r="A596" t="str">
            <v>9.9</v>
          </cell>
          <cell r="J596">
            <v>0</v>
          </cell>
          <cell r="O596">
            <v>0</v>
          </cell>
          <cell r="T596">
            <v>0</v>
          </cell>
        </row>
        <row r="597">
          <cell r="A597" t="str">
            <v>9.4</v>
          </cell>
          <cell r="J597">
            <v>0</v>
          </cell>
          <cell r="O597">
            <v>0</v>
          </cell>
          <cell r="T597">
            <v>0</v>
          </cell>
        </row>
        <row r="598">
          <cell r="A598" t="str">
            <v>9.4</v>
          </cell>
          <cell r="J598">
            <v>0</v>
          </cell>
          <cell r="O598">
            <v>0</v>
          </cell>
          <cell r="T598">
            <v>0</v>
          </cell>
        </row>
        <row r="599">
          <cell r="A599" t="str">
            <v>9.4</v>
          </cell>
          <cell r="J599">
            <v>0</v>
          </cell>
          <cell r="O599">
            <v>0</v>
          </cell>
          <cell r="T599">
            <v>0</v>
          </cell>
        </row>
        <row r="600">
          <cell r="A600" t="str">
            <v>9.4</v>
          </cell>
          <cell r="J600">
            <v>0</v>
          </cell>
          <cell r="O600">
            <v>0</v>
          </cell>
          <cell r="T600">
            <v>0</v>
          </cell>
        </row>
        <row r="601">
          <cell r="A601" t="str">
            <v>9.4</v>
          </cell>
          <cell r="J601">
            <v>0</v>
          </cell>
          <cell r="O601">
            <v>0</v>
          </cell>
          <cell r="T601">
            <v>0</v>
          </cell>
        </row>
        <row r="602">
          <cell r="A602" t="str">
            <v>9.4</v>
          </cell>
          <cell r="J602">
            <v>0</v>
          </cell>
          <cell r="O602">
            <v>0</v>
          </cell>
          <cell r="T602">
            <v>0</v>
          </cell>
        </row>
        <row r="603">
          <cell r="A603" t="str">
            <v>9.7</v>
          </cell>
          <cell r="J603">
            <v>0</v>
          </cell>
          <cell r="O603">
            <v>0</v>
          </cell>
          <cell r="T603">
            <v>0</v>
          </cell>
        </row>
        <row r="604">
          <cell r="A604" t="str">
            <v>9.7</v>
          </cell>
          <cell r="J604">
            <v>0</v>
          </cell>
          <cell r="O604">
            <v>0</v>
          </cell>
          <cell r="T604">
            <v>0</v>
          </cell>
        </row>
        <row r="605">
          <cell r="A605" t="str">
            <v>9.7</v>
          </cell>
          <cell r="J605">
            <v>0</v>
          </cell>
          <cell r="O605">
            <v>0</v>
          </cell>
          <cell r="T605">
            <v>0</v>
          </cell>
        </row>
        <row r="606">
          <cell r="A606" t="str">
            <v>9.7</v>
          </cell>
          <cell r="J606">
            <v>0</v>
          </cell>
          <cell r="O606">
            <v>0</v>
          </cell>
          <cell r="T606">
            <v>0</v>
          </cell>
        </row>
        <row r="607">
          <cell r="A607" t="str">
            <v>9.7</v>
          </cell>
          <cell r="J607">
            <v>0</v>
          </cell>
          <cell r="O607">
            <v>0</v>
          </cell>
          <cell r="T607">
            <v>0</v>
          </cell>
        </row>
        <row r="608">
          <cell r="A608" t="str">
            <v>9.7</v>
          </cell>
          <cell r="J608">
            <v>0</v>
          </cell>
          <cell r="O608">
            <v>0</v>
          </cell>
          <cell r="T608">
            <v>0</v>
          </cell>
        </row>
        <row r="609">
          <cell r="A609" t="str">
            <v>9.7</v>
          </cell>
          <cell r="J609">
            <v>0</v>
          </cell>
          <cell r="O609">
            <v>0</v>
          </cell>
          <cell r="T609">
            <v>0</v>
          </cell>
        </row>
        <row r="610">
          <cell r="A610" t="str">
            <v>9.7</v>
          </cell>
          <cell r="J610">
            <v>0</v>
          </cell>
          <cell r="O610">
            <v>0</v>
          </cell>
          <cell r="T610">
            <v>0</v>
          </cell>
        </row>
        <row r="611">
          <cell r="A611" t="str">
            <v>9.7</v>
          </cell>
          <cell r="J611">
            <v>0</v>
          </cell>
          <cell r="O611">
            <v>0</v>
          </cell>
          <cell r="T611">
            <v>0</v>
          </cell>
        </row>
        <row r="612">
          <cell r="A612" t="str">
            <v>9.6</v>
          </cell>
          <cell r="J612">
            <v>0</v>
          </cell>
          <cell r="O612">
            <v>0</v>
          </cell>
          <cell r="T612">
            <v>0</v>
          </cell>
        </row>
        <row r="613">
          <cell r="A613" t="str">
            <v>6.1.3.6</v>
          </cell>
          <cell r="J613">
            <v>0</v>
          </cell>
          <cell r="O613">
            <v>0</v>
          </cell>
          <cell r="T613">
            <v>0</v>
          </cell>
        </row>
        <row r="614">
          <cell r="A614" t="str">
            <v>9.6</v>
          </cell>
          <cell r="J614">
            <v>0</v>
          </cell>
          <cell r="O614">
            <v>0</v>
          </cell>
          <cell r="T614">
            <v>0</v>
          </cell>
        </row>
        <row r="615">
          <cell r="A615" t="str">
            <v>4.2.1</v>
          </cell>
          <cell r="J615">
            <v>0</v>
          </cell>
          <cell r="O615">
            <v>0</v>
          </cell>
          <cell r="T615">
            <v>0</v>
          </cell>
        </row>
        <row r="616">
          <cell r="A616" t="str">
            <v>4.2.1</v>
          </cell>
          <cell r="J616">
            <v>0</v>
          </cell>
          <cell r="O616">
            <v>0</v>
          </cell>
          <cell r="T616">
            <v>0</v>
          </cell>
        </row>
        <row r="617">
          <cell r="A617" t="str">
            <v>13.2</v>
          </cell>
          <cell r="J617">
            <v>0</v>
          </cell>
          <cell r="O617">
            <v>0</v>
          </cell>
          <cell r="T617">
            <v>0</v>
          </cell>
        </row>
        <row r="618">
          <cell r="A618" t="str">
            <v>13.2</v>
          </cell>
          <cell r="J618">
            <v>0</v>
          </cell>
          <cell r="O618">
            <v>0</v>
          </cell>
          <cell r="T618">
            <v>0</v>
          </cell>
        </row>
        <row r="619">
          <cell r="A619" t="str">
            <v>13.2</v>
          </cell>
          <cell r="J619">
            <v>0</v>
          </cell>
          <cell r="O619">
            <v>0</v>
          </cell>
          <cell r="T619">
            <v>0</v>
          </cell>
        </row>
        <row r="620">
          <cell r="A620" t="str">
            <v>13.2</v>
          </cell>
          <cell r="J620">
            <v>0</v>
          </cell>
          <cell r="O620">
            <v>0</v>
          </cell>
          <cell r="T620">
            <v>0</v>
          </cell>
        </row>
        <row r="621">
          <cell r="A621" t="str">
            <v>13.2</v>
          </cell>
          <cell r="J621">
            <v>0</v>
          </cell>
          <cell r="O621">
            <v>0</v>
          </cell>
          <cell r="T621">
            <v>0</v>
          </cell>
        </row>
        <row r="622">
          <cell r="A622" t="str">
            <v>13.2</v>
          </cell>
          <cell r="J622">
            <v>0</v>
          </cell>
          <cell r="O622">
            <v>0</v>
          </cell>
          <cell r="T622">
            <v>0</v>
          </cell>
        </row>
        <row r="623">
          <cell r="A623" t="str">
            <v>13.2</v>
          </cell>
          <cell r="J623">
            <v>0</v>
          </cell>
          <cell r="O623">
            <v>0</v>
          </cell>
          <cell r="T623">
            <v>0</v>
          </cell>
        </row>
        <row r="624">
          <cell r="A624" t="str">
            <v>13.3</v>
          </cell>
          <cell r="J624">
            <v>0</v>
          </cell>
          <cell r="O624">
            <v>0</v>
          </cell>
          <cell r="T624">
            <v>0</v>
          </cell>
        </row>
        <row r="625">
          <cell r="A625" t="str">
            <v>13.3</v>
          </cell>
          <cell r="J625">
            <v>0</v>
          </cell>
          <cell r="O625">
            <v>0</v>
          </cell>
          <cell r="T625">
            <v>0</v>
          </cell>
        </row>
        <row r="626">
          <cell r="A626" t="str">
            <v>13.3</v>
          </cell>
          <cell r="J626">
            <v>0</v>
          </cell>
          <cell r="O626">
            <v>0</v>
          </cell>
          <cell r="T626">
            <v>0</v>
          </cell>
        </row>
        <row r="627">
          <cell r="A627" t="str">
            <v>13.3</v>
          </cell>
          <cell r="J627">
            <v>0</v>
          </cell>
          <cell r="O627">
            <v>0</v>
          </cell>
          <cell r="T627">
            <v>0</v>
          </cell>
        </row>
        <row r="628">
          <cell r="A628" t="str">
            <v>9.6</v>
          </cell>
          <cell r="J628">
            <v>0</v>
          </cell>
          <cell r="O628">
            <v>0</v>
          </cell>
          <cell r="T628">
            <v>0</v>
          </cell>
        </row>
        <row r="629">
          <cell r="A629" t="str">
            <v>12.2.2</v>
          </cell>
          <cell r="J629">
            <v>0</v>
          </cell>
          <cell r="O629">
            <v>0</v>
          </cell>
          <cell r="T629">
            <v>0</v>
          </cell>
        </row>
        <row r="630">
          <cell r="A630" t="str">
            <v>13.2</v>
          </cell>
          <cell r="J630">
            <v>0</v>
          </cell>
          <cell r="O630">
            <v>0</v>
          </cell>
          <cell r="T630">
            <v>0</v>
          </cell>
        </row>
        <row r="631">
          <cell r="A631" t="str">
            <v>4.2.1</v>
          </cell>
          <cell r="J631">
            <v>0</v>
          </cell>
          <cell r="O631">
            <v>0</v>
          </cell>
          <cell r="T631">
            <v>0</v>
          </cell>
        </row>
        <row r="632">
          <cell r="A632" t="str">
            <v>9.7</v>
          </cell>
          <cell r="J632">
            <v>0</v>
          </cell>
          <cell r="O632">
            <v>0</v>
          </cell>
          <cell r="T632">
            <v>0</v>
          </cell>
        </row>
        <row r="633">
          <cell r="A633" t="str">
            <v>6.2.1</v>
          </cell>
          <cell r="J633">
            <v>5296.44</v>
          </cell>
          <cell r="O633">
            <v>2552.83</v>
          </cell>
          <cell r="T633">
            <v>0</v>
          </cell>
        </row>
        <row r="634">
          <cell r="A634" t="str">
            <v>4.2.1</v>
          </cell>
          <cell r="J634">
            <v>0</v>
          </cell>
          <cell r="O634">
            <v>0</v>
          </cell>
          <cell r="T634">
            <v>0</v>
          </cell>
        </row>
        <row r="635">
          <cell r="A635" t="str">
            <v>4.2.1</v>
          </cell>
          <cell r="J635">
            <v>0</v>
          </cell>
          <cell r="O635">
            <v>0</v>
          </cell>
          <cell r="T635">
            <v>0</v>
          </cell>
        </row>
        <row r="636">
          <cell r="A636" t="str">
            <v>13.3</v>
          </cell>
          <cell r="J636">
            <v>0</v>
          </cell>
          <cell r="O636">
            <v>0</v>
          </cell>
          <cell r="T636">
            <v>0</v>
          </cell>
        </row>
        <row r="637">
          <cell r="A637" t="str">
            <v>13.3</v>
          </cell>
          <cell r="J637">
            <v>0</v>
          </cell>
          <cell r="O637">
            <v>0</v>
          </cell>
          <cell r="T637">
            <v>0</v>
          </cell>
        </row>
        <row r="638">
          <cell r="A638" t="str">
            <v>13.3</v>
          </cell>
          <cell r="J638">
            <v>0</v>
          </cell>
          <cell r="O638">
            <v>0</v>
          </cell>
          <cell r="T638">
            <v>0</v>
          </cell>
        </row>
        <row r="639">
          <cell r="A639" t="str">
            <v>13.3</v>
          </cell>
          <cell r="J639">
            <v>0</v>
          </cell>
          <cell r="O639">
            <v>0</v>
          </cell>
          <cell r="T639">
            <v>0</v>
          </cell>
        </row>
        <row r="640">
          <cell r="A640" t="str">
            <v>13.3</v>
          </cell>
          <cell r="J640">
            <v>0</v>
          </cell>
          <cell r="O640">
            <v>0</v>
          </cell>
          <cell r="T640">
            <v>0</v>
          </cell>
        </row>
        <row r="641">
          <cell r="A641" t="str">
            <v>9.7</v>
          </cell>
          <cell r="J641">
            <v>0</v>
          </cell>
          <cell r="O641">
            <v>0</v>
          </cell>
          <cell r="T641">
            <v>0</v>
          </cell>
        </row>
        <row r="642">
          <cell r="A642" t="str">
            <v>9.7</v>
          </cell>
          <cell r="J642">
            <v>0</v>
          </cell>
          <cell r="O642">
            <v>0</v>
          </cell>
          <cell r="T642">
            <v>0</v>
          </cell>
        </row>
        <row r="643">
          <cell r="A643" t="str">
            <v>9.7</v>
          </cell>
          <cell r="J643">
            <v>0</v>
          </cell>
          <cell r="O643">
            <v>0</v>
          </cell>
          <cell r="T643">
            <v>0</v>
          </cell>
        </row>
        <row r="644">
          <cell r="A644" t="str">
            <v>8.2</v>
          </cell>
          <cell r="J644">
            <v>0</v>
          </cell>
          <cell r="O644">
            <v>0</v>
          </cell>
          <cell r="T644">
            <v>0</v>
          </cell>
        </row>
        <row r="645">
          <cell r="A645" t="str">
            <v>8.2</v>
          </cell>
          <cell r="J645">
            <v>0</v>
          </cell>
          <cell r="O645">
            <v>0</v>
          </cell>
          <cell r="T645">
            <v>0</v>
          </cell>
        </row>
        <row r="646">
          <cell r="A646" t="str">
            <v>8.1</v>
          </cell>
          <cell r="J646">
            <v>0</v>
          </cell>
          <cell r="O646">
            <v>0</v>
          </cell>
          <cell r="T646">
            <v>0</v>
          </cell>
        </row>
        <row r="647">
          <cell r="A647" t="str">
            <v>11.1</v>
          </cell>
          <cell r="J647">
            <v>0</v>
          </cell>
          <cell r="O647">
            <v>0</v>
          </cell>
          <cell r="T647">
            <v>0</v>
          </cell>
        </row>
        <row r="648">
          <cell r="A648" t="str">
            <v>11.1</v>
          </cell>
          <cell r="J648">
            <v>0</v>
          </cell>
          <cell r="O648">
            <v>0</v>
          </cell>
          <cell r="T648">
            <v>0</v>
          </cell>
        </row>
        <row r="649">
          <cell r="A649" t="str">
            <v>11.1</v>
          </cell>
          <cell r="J649">
            <v>0</v>
          </cell>
          <cell r="O649">
            <v>0</v>
          </cell>
          <cell r="T649">
            <v>0</v>
          </cell>
        </row>
        <row r="650">
          <cell r="A650" t="str">
            <v>11.1</v>
          </cell>
          <cell r="J650">
            <v>0</v>
          </cell>
          <cell r="O650">
            <v>0</v>
          </cell>
          <cell r="T650">
            <v>0</v>
          </cell>
        </row>
        <row r="651">
          <cell r="A651" t="str">
            <v>11.2</v>
          </cell>
          <cell r="J651">
            <v>0</v>
          </cell>
          <cell r="O651">
            <v>0</v>
          </cell>
          <cell r="T651">
            <v>0</v>
          </cell>
        </row>
        <row r="652">
          <cell r="A652" t="str">
            <v>11.1</v>
          </cell>
          <cell r="J652">
            <v>0</v>
          </cell>
          <cell r="O652">
            <v>0</v>
          </cell>
          <cell r="T652">
            <v>0</v>
          </cell>
        </row>
        <row r="653">
          <cell r="A653" t="str">
            <v>11.1</v>
          </cell>
          <cell r="J653">
            <v>0</v>
          </cell>
          <cell r="O653">
            <v>0</v>
          </cell>
          <cell r="T653">
            <v>0</v>
          </cell>
        </row>
        <row r="654">
          <cell r="A654" t="str">
            <v>11.1</v>
          </cell>
          <cell r="J654">
            <v>0</v>
          </cell>
          <cell r="O654">
            <v>0</v>
          </cell>
          <cell r="T654">
            <v>0</v>
          </cell>
        </row>
        <row r="655">
          <cell r="A655" t="str">
            <v>8.4</v>
          </cell>
          <cell r="J655">
            <v>0</v>
          </cell>
          <cell r="O655">
            <v>0</v>
          </cell>
          <cell r="T655">
            <v>0</v>
          </cell>
        </row>
        <row r="656">
          <cell r="A656" t="str">
            <v>11.1</v>
          </cell>
          <cell r="J656">
            <v>0</v>
          </cell>
          <cell r="O656">
            <v>0</v>
          </cell>
          <cell r="T656">
            <v>0</v>
          </cell>
        </row>
        <row r="657">
          <cell r="A657" t="str">
            <v>11.1</v>
          </cell>
          <cell r="J657">
            <v>0</v>
          </cell>
          <cell r="O657">
            <v>0</v>
          </cell>
          <cell r="T657">
            <v>0</v>
          </cell>
        </row>
        <row r="658">
          <cell r="A658" t="str">
            <v>11.1</v>
          </cell>
          <cell r="J658">
            <v>0</v>
          </cell>
          <cell r="O658">
            <v>0</v>
          </cell>
          <cell r="T658">
            <v>0</v>
          </cell>
        </row>
        <row r="659">
          <cell r="A659" t="str">
            <v>11.1</v>
          </cell>
          <cell r="J659">
            <v>0</v>
          </cell>
          <cell r="O659">
            <v>0</v>
          </cell>
          <cell r="T659">
            <v>0</v>
          </cell>
        </row>
        <row r="660">
          <cell r="A660" t="str">
            <v>11.2</v>
          </cell>
          <cell r="J660">
            <v>0</v>
          </cell>
          <cell r="O660">
            <v>0</v>
          </cell>
          <cell r="T660">
            <v>0</v>
          </cell>
        </row>
        <row r="661">
          <cell r="A661" t="str">
            <v>11.2</v>
          </cell>
          <cell r="J661">
            <v>0</v>
          </cell>
          <cell r="O661">
            <v>0</v>
          </cell>
          <cell r="T661">
            <v>0</v>
          </cell>
        </row>
        <row r="662">
          <cell r="A662" t="str">
            <v>11.4</v>
          </cell>
          <cell r="J662">
            <v>0</v>
          </cell>
          <cell r="O662">
            <v>0</v>
          </cell>
          <cell r="T662">
            <v>0</v>
          </cell>
        </row>
        <row r="663">
          <cell r="A663" t="str">
            <v>11.4</v>
          </cell>
          <cell r="J663">
            <v>0</v>
          </cell>
          <cell r="O663">
            <v>0</v>
          </cell>
          <cell r="T663">
            <v>0</v>
          </cell>
        </row>
        <row r="664">
          <cell r="A664" t="str">
            <v>9.9</v>
          </cell>
          <cell r="J664">
            <v>0</v>
          </cell>
          <cell r="O664">
            <v>0</v>
          </cell>
          <cell r="T664">
            <v>0</v>
          </cell>
        </row>
        <row r="665">
          <cell r="A665" t="str">
            <v>11.1</v>
          </cell>
          <cell r="J665">
            <v>0</v>
          </cell>
          <cell r="O665">
            <v>0</v>
          </cell>
          <cell r="T665">
            <v>0</v>
          </cell>
        </row>
        <row r="666">
          <cell r="A666" t="str">
            <v>11.1</v>
          </cell>
          <cell r="J666">
            <v>0</v>
          </cell>
          <cell r="O666">
            <v>0</v>
          </cell>
          <cell r="T666">
            <v>0</v>
          </cell>
        </row>
        <row r="667">
          <cell r="A667" t="str">
            <v>11.1</v>
          </cell>
          <cell r="J667">
            <v>0</v>
          </cell>
          <cell r="O667">
            <v>0</v>
          </cell>
          <cell r="T667">
            <v>0</v>
          </cell>
        </row>
        <row r="668">
          <cell r="A668" t="str">
            <v>11.1</v>
          </cell>
          <cell r="J668">
            <v>0</v>
          </cell>
          <cell r="O668">
            <v>0</v>
          </cell>
          <cell r="T668">
            <v>0</v>
          </cell>
        </row>
        <row r="669">
          <cell r="A669" t="str">
            <v>9.2.2</v>
          </cell>
          <cell r="J669">
            <v>0</v>
          </cell>
          <cell r="O669">
            <v>0</v>
          </cell>
          <cell r="T669">
            <v>0</v>
          </cell>
        </row>
        <row r="670">
          <cell r="A670" t="str">
            <v>9.2.1</v>
          </cell>
          <cell r="J670">
            <v>0</v>
          </cell>
          <cell r="O670">
            <v>0</v>
          </cell>
          <cell r="T670">
            <v>0</v>
          </cell>
        </row>
        <row r="671">
          <cell r="A671" t="str">
            <v>9.2.5</v>
          </cell>
          <cell r="J671">
            <v>0</v>
          </cell>
          <cell r="O671">
            <v>0</v>
          </cell>
          <cell r="T671">
            <v>0</v>
          </cell>
        </row>
        <row r="672">
          <cell r="A672" t="str">
            <v>6.1.3.2.4</v>
          </cell>
          <cell r="J672">
            <v>0</v>
          </cell>
          <cell r="O672">
            <v>0</v>
          </cell>
          <cell r="T672">
            <v>0</v>
          </cell>
        </row>
        <row r="673">
          <cell r="A673" t="str">
            <v>9.7</v>
          </cell>
          <cell r="J673">
            <v>0</v>
          </cell>
          <cell r="O673">
            <v>0</v>
          </cell>
          <cell r="T673">
            <v>0</v>
          </cell>
        </row>
        <row r="674">
          <cell r="A674" t="str">
            <v>9.2.3</v>
          </cell>
          <cell r="J674">
            <v>0</v>
          </cell>
          <cell r="O674">
            <v>0</v>
          </cell>
          <cell r="T674">
            <v>0</v>
          </cell>
        </row>
        <row r="675">
          <cell r="A675" t="str">
            <v>9.5</v>
          </cell>
          <cell r="J675">
            <v>0</v>
          </cell>
          <cell r="O675">
            <v>0</v>
          </cell>
          <cell r="T675">
            <v>0</v>
          </cell>
        </row>
        <row r="676">
          <cell r="A676" t="str">
            <v>11.1</v>
          </cell>
          <cell r="J676">
            <v>0</v>
          </cell>
          <cell r="O676">
            <v>0</v>
          </cell>
          <cell r="T676">
            <v>0</v>
          </cell>
        </row>
        <row r="677">
          <cell r="A677" t="str">
            <v>11.1</v>
          </cell>
          <cell r="J677">
            <v>0</v>
          </cell>
          <cell r="O677">
            <v>0</v>
          </cell>
          <cell r="T677">
            <v>0</v>
          </cell>
        </row>
        <row r="678">
          <cell r="A678" t="str">
            <v>11.1</v>
          </cell>
          <cell r="J678">
            <v>0</v>
          </cell>
          <cell r="O678">
            <v>0</v>
          </cell>
          <cell r="T678">
            <v>0</v>
          </cell>
        </row>
        <row r="679">
          <cell r="A679" t="str">
            <v>11.1</v>
          </cell>
          <cell r="J679">
            <v>0</v>
          </cell>
          <cell r="O679">
            <v>0</v>
          </cell>
          <cell r="T679">
            <v>0</v>
          </cell>
        </row>
        <row r="680">
          <cell r="A680" t="str">
            <v>11.1</v>
          </cell>
          <cell r="J680">
            <v>0</v>
          </cell>
          <cell r="O680">
            <v>0</v>
          </cell>
          <cell r="T680">
            <v>0</v>
          </cell>
        </row>
        <row r="681">
          <cell r="A681" t="str">
            <v>9.3</v>
          </cell>
          <cell r="J681">
            <v>0</v>
          </cell>
          <cell r="O681">
            <v>0</v>
          </cell>
          <cell r="T681">
            <v>0</v>
          </cell>
        </row>
        <row r="682">
          <cell r="A682" t="str">
            <v>11.1</v>
          </cell>
          <cell r="J682">
            <v>0</v>
          </cell>
          <cell r="O682">
            <v>0</v>
          </cell>
          <cell r="T682">
            <v>0</v>
          </cell>
        </row>
        <row r="683">
          <cell r="A683" t="str">
            <v>11.1</v>
          </cell>
          <cell r="J683">
            <v>0</v>
          </cell>
          <cell r="O683">
            <v>0</v>
          </cell>
          <cell r="T683">
            <v>0</v>
          </cell>
        </row>
        <row r="684">
          <cell r="A684" t="str">
            <v>11.1</v>
          </cell>
          <cell r="J684">
            <v>0</v>
          </cell>
          <cell r="O684">
            <v>0</v>
          </cell>
          <cell r="T684">
            <v>0</v>
          </cell>
        </row>
        <row r="685">
          <cell r="A685" t="str">
            <v>11.1</v>
          </cell>
          <cell r="J685">
            <v>0</v>
          </cell>
          <cell r="O685">
            <v>0</v>
          </cell>
          <cell r="T685">
            <v>0</v>
          </cell>
        </row>
        <row r="686">
          <cell r="A686" t="str">
            <v>11.1</v>
          </cell>
          <cell r="J686">
            <v>0</v>
          </cell>
          <cell r="O686">
            <v>0</v>
          </cell>
          <cell r="T686">
            <v>0</v>
          </cell>
        </row>
        <row r="687">
          <cell r="A687" t="str">
            <v>11.1</v>
          </cell>
          <cell r="J687">
            <v>0</v>
          </cell>
          <cell r="O687">
            <v>0</v>
          </cell>
          <cell r="T687">
            <v>0</v>
          </cell>
        </row>
        <row r="688">
          <cell r="A688" t="str">
            <v>11.1</v>
          </cell>
          <cell r="J688">
            <v>0</v>
          </cell>
          <cell r="O688">
            <v>0</v>
          </cell>
          <cell r="T688">
            <v>0</v>
          </cell>
        </row>
        <row r="689">
          <cell r="A689" t="str">
            <v>11.1</v>
          </cell>
          <cell r="J689">
            <v>0</v>
          </cell>
          <cell r="O689">
            <v>0</v>
          </cell>
          <cell r="T689">
            <v>0</v>
          </cell>
        </row>
        <row r="690">
          <cell r="A690" t="str">
            <v>11.1</v>
          </cell>
          <cell r="J690">
            <v>0</v>
          </cell>
          <cell r="O690">
            <v>0</v>
          </cell>
          <cell r="T690">
            <v>0</v>
          </cell>
        </row>
        <row r="691">
          <cell r="A691" t="str">
            <v>11.1</v>
          </cell>
          <cell r="J691">
            <v>0</v>
          </cell>
          <cell r="O691">
            <v>0</v>
          </cell>
          <cell r="T691">
            <v>0</v>
          </cell>
        </row>
        <row r="692">
          <cell r="A692" t="str">
            <v>11.1</v>
          </cell>
          <cell r="J692">
            <v>0</v>
          </cell>
          <cell r="O692">
            <v>0</v>
          </cell>
          <cell r="T692">
            <v>0</v>
          </cell>
        </row>
        <row r="693">
          <cell r="A693" t="str">
            <v>11.1</v>
          </cell>
          <cell r="J693">
            <v>0</v>
          </cell>
          <cell r="O693">
            <v>0</v>
          </cell>
          <cell r="T693">
            <v>0</v>
          </cell>
        </row>
        <row r="694">
          <cell r="A694" t="str">
            <v>11.1</v>
          </cell>
          <cell r="J694">
            <v>0</v>
          </cell>
          <cell r="O694">
            <v>0</v>
          </cell>
          <cell r="T694">
            <v>0</v>
          </cell>
        </row>
        <row r="695">
          <cell r="A695" t="str">
            <v>11.1</v>
          </cell>
          <cell r="J695">
            <v>0</v>
          </cell>
          <cell r="O695">
            <v>0</v>
          </cell>
          <cell r="T695">
            <v>0</v>
          </cell>
        </row>
        <row r="696">
          <cell r="A696" t="str">
            <v>11.1</v>
          </cell>
          <cell r="J696">
            <v>0</v>
          </cell>
          <cell r="O696">
            <v>0</v>
          </cell>
          <cell r="T696">
            <v>0</v>
          </cell>
        </row>
        <row r="697">
          <cell r="A697" t="str">
            <v>11.1</v>
          </cell>
          <cell r="J697">
            <v>0</v>
          </cell>
          <cell r="O697">
            <v>0</v>
          </cell>
          <cell r="T697">
            <v>0</v>
          </cell>
        </row>
        <row r="698">
          <cell r="A698" t="str">
            <v>6.1.2.5</v>
          </cell>
          <cell r="J698">
            <v>0</v>
          </cell>
          <cell r="O698">
            <v>13.7</v>
          </cell>
          <cell r="T698">
            <v>0</v>
          </cell>
        </row>
        <row r="699">
          <cell r="A699" t="str">
            <v>12.5.5</v>
          </cell>
          <cell r="J699">
            <v>0</v>
          </cell>
          <cell r="O699">
            <v>0</v>
          </cell>
          <cell r="T699">
            <v>0</v>
          </cell>
        </row>
        <row r="700">
          <cell r="A700" t="str">
            <v>12.5.4</v>
          </cell>
          <cell r="J700">
            <v>0</v>
          </cell>
          <cell r="O700">
            <v>0</v>
          </cell>
          <cell r="T700">
            <v>0</v>
          </cell>
        </row>
        <row r="701">
          <cell r="A701" t="str">
            <v>12.5.2</v>
          </cell>
          <cell r="J701">
            <v>0</v>
          </cell>
          <cell r="O701">
            <v>0</v>
          </cell>
          <cell r="T701">
            <v>0</v>
          </cell>
        </row>
        <row r="702">
          <cell r="A702" t="str">
            <v>12.5.2</v>
          </cell>
          <cell r="J702">
            <v>0</v>
          </cell>
          <cell r="O702">
            <v>0</v>
          </cell>
          <cell r="T702">
            <v>0</v>
          </cell>
        </row>
        <row r="703">
          <cell r="A703" t="str">
            <v>12.5.4</v>
          </cell>
          <cell r="J703">
            <v>0</v>
          </cell>
          <cell r="O703">
            <v>0</v>
          </cell>
          <cell r="T703">
            <v>0</v>
          </cell>
        </row>
        <row r="704">
          <cell r="A704" t="str">
            <v>12.5.4</v>
          </cell>
          <cell r="J704">
            <v>0</v>
          </cell>
          <cell r="O704">
            <v>0</v>
          </cell>
          <cell r="T704">
            <v>0</v>
          </cell>
        </row>
        <row r="705">
          <cell r="A705" t="str">
            <v>12.5.4</v>
          </cell>
          <cell r="J705">
            <v>0</v>
          </cell>
          <cell r="O705">
            <v>0</v>
          </cell>
          <cell r="T705">
            <v>0</v>
          </cell>
        </row>
        <row r="706">
          <cell r="A706" t="str">
            <v>12.5.6</v>
          </cell>
          <cell r="J706">
            <v>0</v>
          </cell>
          <cell r="O706">
            <v>0</v>
          </cell>
          <cell r="T706">
            <v>0</v>
          </cell>
        </row>
        <row r="707">
          <cell r="A707" t="str">
            <v>11.7.1</v>
          </cell>
          <cell r="J707">
            <v>0</v>
          </cell>
          <cell r="O707">
            <v>0</v>
          </cell>
          <cell r="T707">
            <v>0</v>
          </cell>
        </row>
        <row r="708">
          <cell r="A708" t="str">
            <v>12.5.1</v>
          </cell>
          <cell r="J708">
            <v>0</v>
          </cell>
          <cell r="O708">
            <v>0</v>
          </cell>
          <cell r="T708">
            <v>0</v>
          </cell>
        </row>
        <row r="709">
          <cell r="A709" t="str">
            <v>12.5.7</v>
          </cell>
          <cell r="J709">
            <v>0</v>
          </cell>
          <cell r="O709">
            <v>0</v>
          </cell>
          <cell r="T709">
            <v>0</v>
          </cell>
        </row>
        <row r="710">
          <cell r="A710" t="str">
            <v>12.5.6</v>
          </cell>
          <cell r="J710">
            <v>0</v>
          </cell>
          <cell r="O710">
            <v>0</v>
          </cell>
          <cell r="T710">
            <v>0</v>
          </cell>
        </row>
        <row r="711">
          <cell r="A711" t="str">
            <v>12.5.6</v>
          </cell>
          <cell r="J711">
            <v>0</v>
          </cell>
          <cell r="O711">
            <v>0</v>
          </cell>
          <cell r="T711">
            <v>0</v>
          </cell>
        </row>
        <row r="712">
          <cell r="A712" t="str">
            <v>12.5.3</v>
          </cell>
          <cell r="J712">
            <v>0</v>
          </cell>
          <cell r="O712">
            <v>0</v>
          </cell>
          <cell r="T712">
            <v>0</v>
          </cell>
        </row>
        <row r="713">
          <cell r="A713" t="str">
            <v>12.5.3</v>
          </cell>
          <cell r="J713">
            <v>0</v>
          </cell>
          <cell r="O713">
            <v>0</v>
          </cell>
          <cell r="T713">
            <v>0</v>
          </cell>
        </row>
        <row r="714">
          <cell r="A714" t="str">
            <v>12.5.3</v>
          </cell>
          <cell r="J714">
            <v>0</v>
          </cell>
          <cell r="O714">
            <v>0</v>
          </cell>
          <cell r="T714">
            <v>0</v>
          </cell>
        </row>
        <row r="715">
          <cell r="A715" t="str">
            <v>12.5.3</v>
          </cell>
          <cell r="J715">
            <v>0</v>
          </cell>
          <cell r="O715">
            <v>0</v>
          </cell>
          <cell r="T715">
            <v>0</v>
          </cell>
        </row>
        <row r="716">
          <cell r="A716" t="str">
            <v>12.5.3</v>
          </cell>
          <cell r="J716">
            <v>0</v>
          </cell>
          <cell r="O716">
            <v>0</v>
          </cell>
          <cell r="T716">
            <v>0</v>
          </cell>
        </row>
        <row r="717">
          <cell r="A717" t="str">
            <v>12.5.3</v>
          </cell>
          <cell r="J717">
            <v>0</v>
          </cell>
          <cell r="O717">
            <v>0</v>
          </cell>
          <cell r="T717">
            <v>0</v>
          </cell>
        </row>
        <row r="718">
          <cell r="A718" t="str">
            <v>12.5.3</v>
          </cell>
          <cell r="J718">
            <v>0</v>
          </cell>
          <cell r="O718">
            <v>0</v>
          </cell>
          <cell r="T718">
            <v>0</v>
          </cell>
        </row>
        <row r="719">
          <cell r="A719" t="str">
            <v>12.5.3</v>
          </cell>
          <cell r="J719">
            <v>0</v>
          </cell>
          <cell r="O719">
            <v>0</v>
          </cell>
          <cell r="T719">
            <v>0</v>
          </cell>
        </row>
        <row r="720">
          <cell r="A720" t="str">
            <v>12.5.3</v>
          </cell>
          <cell r="J720">
            <v>0</v>
          </cell>
          <cell r="O720">
            <v>0</v>
          </cell>
          <cell r="T720">
            <v>0</v>
          </cell>
        </row>
        <row r="721">
          <cell r="A721" t="str">
            <v>12.5.3</v>
          </cell>
          <cell r="J721">
            <v>0</v>
          </cell>
          <cell r="O721">
            <v>0</v>
          </cell>
          <cell r="T721">
            <v>0</v>
          </cell>
        </row>
        <row r="722">
          <cell r="A722" t="str">
            <v>12.5.3</v>
          </cell>
          <cell r="J722">
            <v>0</v>
          </cell>
          <cell r="O722">
            <v>0</v>
          </cell>
          <cell r="T722">
            <v>0</v>
          </cell>
        </row>
        <row r="723">
          <cell r="A723" t="str">
            <v>12.5.3</v>
          </cell>
          <cell r="J723">
            <v>0</v>
          </cell>
          <cell r="O723">
            <v>0</v>
          </cell>
          <cell r="T723">
            <v>0</v>
          </cell>
        </row>
        <row r="724">
          <cell r="A724" t="str">
            <v>12.5.3</v>
          </cell>
          <cell r="J724">
            <v>0</v>
          </cell>
          <cell r="O724">
            <v>0</v>
          </cell>
          <cell r="T724">
            <v>0</v>
          </cell>
        </row>
        <row r="725">
          <cell r="A725" t="str">
            <v>12.5.6</v>
          </cell>
          <cell r="J725">
            <v>0</v>
          </cell>
          <cell r="O725">
            <v>0</v>
          </cell>
          <cell r="T725">
            <v>0</v>
          </cell>
        </row>
        <row r="726">
          <cell r="A726" t="str">
            <v>12.5.6</v>
          </cell>
          <cell r="J726">
            <v>0</v>
          </cell>
          <cell r="O726">
            <v>0</v>
          </cell>
          <cell r="T726">
            <v>0</v>
          </cell>
        </row>
        <row r="727">
          <cell r="A727" t="str">
            <v>12.5.3</v>
          </cell>
          <cell r="J727">
            <v>0</v>
          </cell>
          <cell r="O727">
            <v>0</v>
          </cell>
          <cell r="T727">
            <v>0</v>
          </cell>
        </row>
        <row r="728">
          <cell r="A728" t="str">
            <v>12.5.3</v>
          </cell>
          <cell r="J728">
            <v>0</v>
          </cell>
          <cell r="O728">
            <v>0</v>
          </cell>
          <cell r="T728">
            <v>0</v>
          </cell>
        </row>
        <row r="729">
          <cell r="A729" t="str">
            <v>12.5.2</v>
          </cell>
          <cell r="J729">
            <v>0</v>
          </cell>
          <cell r="O729">
            <v>0</v>
          </cell>
          <cell r="T729">
            <v>0</v>
          </cell>
        </row>
        <row r="730">
          <cell r="A730" t="str">
            <v>12.5.2</v>
          </cell>
          <cell r="J730">
            <v>0</v>
          </cell>
          <cell r="O730">
            <v>0</v>
          </cell>
          <cell r="T730">
            <v>0</v>
          </cell>
        </row>
        <row r="731">
          <cell r="A731" t="str">
            <v>10.2</v>
          </cell>
          <cell r="J731">
            <v>0</v>
          </cell>
          <cell r="O731">
            <v>0</v>
          </cell>
          <cell r="T731">
            <v>0</v>
          </cell>
        </row>
        <row r="732">
          <cell r="A732" t="str">
            <v>10.2</v>
          </cell>
          <cell r="J732">
            <v>0</v>
          </cell>
          <cell r="O732">
            <v>0</v>
          </cell>
          <cell r="T732">
            <v>0</v>
          </cell>
        </row>
        <row r="733">
          <cell r="A733" t="str">
            <v>9.4</v>
          </cell>
          <cell r="J733">
            <v>0</v>
          </cell>
          <cell r="O733">
            <v>0</v>
          </cell>
          <cell r="T733">
            <v>0</v>
          </cell>
        </row>
        <row r="734">
          <cell r="A734" t="str">
            <v>9.4</v>
          </cell>
          <cell r="J734">
            <v>0</v>
          </cell>
          <cell r="O734">
            <v>0</v>
          </cell>
          <cell r="T734">
            <v>0</v>
          </cell>
        </row>
        <row r="735">
          <cell r="A735" t="str">
            <v>9.4</v>
          </cell>
          <cell r="J735">
            <v>0</v>
          </cell>
          <cell r="O735">
            <v>0</v>
          </cell>
          <cell r="T735">
            <v>0</v>
          </cell>
        </row>
        <row r="736">
          <cell r="A736" t="str">
            <v>9.4</v>
          </cell>
          <cell r="J736">
            <v>0</v>
          </cell>
          <cell r="O736">
            <v>0</v>
          </cell>
          <cell r="T736">
            <v>0</v>
          </cell>
        </row>
        <row r="737">
          <cell r="A737" t="str">
            <v>9.4</v>
          </cell>
          <cell r="J737">
            <v>0</v>
          </cell>
          <cell r="O737">
            <v>0</v>
          </cell>
          <cell r="T737">
            <v>0</v>
          </cell>
        </row>
        <row r="738">
          <cell r="A738" t="str">
            <v>9.4</v>
          </cell>
          <cell r="J738">
            <v>0</v>
          </cell>
          <cell r="O738">
            <v>0</v>
          </cell>
          <cell r="T738">
            <v>0</v>
          </cell>
        </row>
        <row r="739">
          <cell r="A739" t="str">
            <v>9.4</v>
          </cell>
          <cell r="J739">
            <v>0</v>
          </cell>
          <cell r="O739">
            <v>0</v>
          </cell>
          <cell r="T739">
            <v>0</v>
          </cell>
        </row>
        <row r="740">
          <cell r="A740" t="str">
            <v>12.5.2</v>
          </cell>
          <cell r="J740">
            <v>0</v>
          </cell>
          <cell r="O740">
            <v>0</v>
          </cell>
          <cell r="T740">
            <v>0</v>
          </cell>
        </row>
        <row r="741">
          <cell r="A741" t="str">
            <v>9.5</v>
          </cell>
          <cell r="J741">
            <v>0</v>
          </cell>
          <cell r="O741">
            <v>0</v>
          </cell>
          <cell r="T741">
            <v>0</v>
          </cell>
        </row>
        <row r="742">
          <cell r="A742" t="str">
            <v>12.5.8</v>
          </cell>
          <cell r="J742">
            <v>0</v>
          </cell>
          <cell r="O742">
            <v>0</v>
          </cell>
          <cell r="T742">
            <v>0</v>
          </cell>
        </row>
        <row r="743">
          <cell r="A743" t="str">
            <v>9.5</v>
          </cell>
          <cell r="J743">
            <v>0</v>
          </cell>
          <cell r="O743">
            <v>0</v>
          </cell>
          <cell r="T743">
            <v>0</v>
          </cell>
        </row>
        <row r="744">
          <cell r="A744" t="str">
            <v>4.2.1</v>
          </cell>
          <cell r="J744">
            <v>0</v>
          </cell>
          <cell r="O744">
            <v>0</v>
          </cell>
          <cell r="T744">
            <v>0</v>
          </cell>
        </row>
        <row r="745">
          <cell r="A745" t="str">
            <v>4.2.1</v>
          </cell>
          <cell r="J745">
            <v>0</v>
          </cell>
          <cell r="O745">
            <v>0</v>
          </cell>
          <cell r="T745">
            <v>0</v>
          </cell>
        </row>
        <row r="746">
          <cell r="A746" t="str">
            <v>4.2.1</v>
          </cell>
          <cell r="J746">
            <v>0</v>
          </cell>
          <cell r="O746">
            <v>0</v>
          </cell>
          <cell r="T746">
            <v>0</v>
          </cell>
        </row>
        <row r="747">
          <cell r="A747" t="str">
            <v>4.2.1</v>
          </cell>
          <cell r="J747">
            <v>0</v>
          </cell>
          <cell r="O747">
            <v>0</v>
          </cell>
          <cell r="T747">
            <v>0</v>
          </cell>
        </row>
        <row r="748">
          <cell r="A748" t="str">
            <v>4.2.1</v>
          </cell>
          <cell r="J748">
            <v>0</v>
          </cell>
          <cell r="O748">
            <v>0</v>
          </cell>
          <cell r="T748">
            <v>0</v>
          </cell>
        </row>
        <row r="749">
          <cell r="A749" t="str">
            <v>4.2.1</v>
          </cell>
          <cell r="J749">
            <v>0</v>
          </cell>
          <cell r="O749">
            <v>0</v>
          </cell>
          <cell r="T749">
            <v>0</v>
          </cell>
        </row>
        <row r="750">
          <cell r="A750" t="str">
            <v>4.2.1</v>
          </cell>
          <cell r="J750">
            <v>0</v>
          </cell>
          <cell r="O750">
            <v>0</v>
          </cell>
          <cell r="T750">
            <v>0</v>
          </cell>
        </row>
        <row r="751">
          <cell r="A751" t="str">
            <v>4.2.1</v>
          </cell>
          <cell r="J751">
            <v>0</v>
          </cell>
          <cell r="O751">
            <v>0</v>
          </cell>
          <cell r="T751">
            <v>0</v>
          </cell>
        </row>
        <row r="752">
          <cell r="A752" t="str">
            <v>4.2.1</v>
          </cell>
          <cell r="J752">
            <v>0</v>
          </cell>
          <cell r="O752">
            <v>0</v>
          </cell>
          <cell r="T752">
            <v>0</v>
          </cell>
        </row>
        <row r="753">
          <cell r="A753" t="str">
            <v>4.1</v>
          </cell>
          <cell r="J753">
            <v>0</v>
          </cell>
          <cell r="O753">
            <v>0</v>
          </cell>
          <cell r="T753">
            <v>0</v>
          </cell>
        </row>
        <row r="754">
          <cell r="A754" t="str">
            <v>4.1</v>
          </cell>
          <cell r="J754">
            <v>0</v>
          </cell>
          <cell r="O754">
            <v>0</v>
          </cell>
          <cell r="T754">
            <v>0</v>
          </cell>
        </row>
        <row r="755">
          <cell r="A755" t="str">
            <v>4.2.2</v>
          </cell>
          <cell r="J755">
            <v>0</v>
          </cell>
          <cell r="O755">
            <v>0</v>
          </cell>
          <cell r="T755">
            <v>0</v>
          </cell>
        </row>
        <row r="756">
          <cell r="A756" t="str">
            <v>4.2.1</v>
          </cell>
          <cell r="J756">
            <v>0</v>
          </cell>
          <cell r="O756">
            <v>0</v>
          </cell>
          <cell r="T756">
            <v>0</v>
          </cell>
        </row>
        <row r="757">
          <cell r="A757" t="str">
            <v>4.2.1</v>
          </cell>
          <cell r="J757">
            <v>0</v>
          </cell>
          <cell r="O757">
            <v>0</v>
          </cell>
          <cell r="T757">
            <v>0</v>
          </cell>
        </row>
        <row r="758">
          <cell r="A758" t="str">
            <v>4.2.1</v>
          </cell>
          <cell r="J758">
            <v>0</v>
          </cell>
          <cell r="O758">
            <v>0</v>
          </cell>
          <cell r="T758">
            <v>0</v>
          </cell>
        </row>
        <row r="759">
          <cell r="A759" t="str">
            <v>4.2.2</v>
          </cell>
          <cell r="J759">
            <v>0</v>
          </cell>
          <cell r="O759">
            <v>0</v>
          </cell>
          <cell r="T759">
            <v>0</v>
          </cell>
        </row>
        <row r="760">
          <cell r="A760" t="str">
            <v>4.2.1</v>
          </cell>
          <cell r="J760">
            <v>0</v>
          </cell>
          <cell r="O760">
            <v>0</v>
          </cell>
          <cell r="T760">
            <v>0</v>
          </cell>
        </row>
        <row r="761">
          <cell r="A761" t="str">
            <v>4.2.1</v>
          </cell>
          <cell r="J761">
            <v>0</v>
          </cell>
          <cell r="O761">
            <v>0</v>
          </cell>
          <cell r="T761">
            <v>0</v>
          </cell>
        </row>
        <row r="762">
          <cell r="A762" t="str">
            <v>4.2.1</v>
          </cell>
          <cell r="J762">
            <v>0</v>
          </cell>
          <cell r="O762">
            <v>0</v>
          </cell>
          <cell r="T762">
            <v>0</v>
          </cell>
        </row>
        <row r="763">
          <cell r="A763" t="str">
            <v>13.4</v>
          </cell>
          <cell r="J763">
            <v>0</v>
          </cell>
          <cell r="O763">
            <v>0</v>
          </cell>
          <cell r="T763">
            <v>0</v>
          </cell>
        </row>
        <row r="764">
          <cell r="A764" t="str">
            <v>4.2.1</v>
          </cell>
          <cell r="J764">
            <v>0</v>
          </cell>
          <cell r="O764">
            <v>0</v>
          </cell>
          <cell r="T764">
            <v>0</v>
          </cell>
        </row>
        <row r="765">
          <cell r="A765" t="str">
            <v>4.2.1</v>
          </cell>
          <cell r="J765">
            <v>0</v>
          </cell>
          <cell r="O765">
            <v>0</v>
          </cell>
          <cell r="T765">
            <v>0</v>
          </cell>
        </row>
        <row r="766">
          <cell r="A766" t="str">
            <v>4.3</v>
          </cell>
          <cell r="J766">
            <v>0</v>
          </cell>
          <cell r="O766">
            <v>0</v>
          </cell>
          <cell r="T766">
            <v>0</v>
          </cell>
        </row>
        <row r="767">
          <cell r="A767" t="str">
            <v>4.3</v>
          </cell>
          <cell r="J767">
            <v>0</v>
          </cell>
          <cell r="O767">
            <v>0</v>
          </cell>
          <cell r="T767">
            <v>0</v>
          </cell>
        </row>
        <row r="768">
          <cell r="A768" t="str">
            <v>4.3</v>
          </cell>
          <cell r="J768">
            <v>0</v>
          </cell>
          <cell r="O768">
            <v>0</v>
          </cell>
          <cell r="T768">
            <v>0</v>
          </cell>
        </row>
        <row r="769">
          <cell r="A769" t="str">
            <v>4.3</v>
          </cell>
          <cell r="J769">
            <v>0</v>
          </cell>
          <cell r="O769">
            <v>0</v>
          </cell>
          <cell r="T769">
            <v>0</v>
          </cell>
        </row>
        <row r="770">
          <cell r="O770">
            <v>341565.28</v>
          </cell>
          <cell r="P770">
            <v>0</v>
          </cell>
          <cell r="T770">
            <v>0</v>
          </cell>
        </row>
      </sheetData>
      <sheetData sheetId="17"/>
      <sheetData sheetId="18">
        <row r="40">
          <cell r="E40">
            <v>0</v>
          </cell>
        </row>
        <row r="41">
          <cell r="E41">
            <v>4478226.47</v>
          </cell>
          <cell r="F41">
            <v>2298843.13</v>
          </cell>
        </row>
        <row r="57">
          <cell r="E57">
            <v>0</v>
          </cell>
          <cell r="F57">
            <v>0</v>
          </cell>
        </row>
        <row r="58">
          <cell r="E58">
            <v>557369.29</v>
          </cell>
          <cell r="F58">
            <v>455796.38</v>
          </cell>
        </row>
        <row r="61">
          <cell r="E61">
            <v>0</v>
          </cell>
          <cell r="F61">
            <v>0</v>
          </cell>
        </row>
        <row r="70">
          <cell r="F70">
            <v>0</v>
          </cell>
        </row>
        <row r="72">
          <cell r="E72">
            <v>-10000</v>
          </cell>
          <cell r="F72">
            <v>0</v>
          </cell>
        </row>
        <row r="80">
          <cell r="F80">
            <v>0</v>
          </cell>
        </row>
        <row r="84">
          <cell r="E84">
            <v>0</v>
          </cell>
          <cell r="F84">
            <v>0</v>
          </cell>
        </row>
        <row r="85">
          <cell r="F85">
            <v>7582.5</v>
          </cell>
        </row>
        <row r="86">
          <cell r="E86">
            <v>2829.3500000000004</v>
          </cell>
          <cell r="F86">
            <v>21055.72</v>
          </cell>
        </row>
        <row r="87">
          <cell r="E87">
            <v>1253.73</v>
          </cell>
          <cell r="F87">
            <v>0</v>
          </cell>
        </row>
        <row r="92">
          <cell r="E92">
            <v>192</v>
          </cell>
          <cell r="F92">
            <v>4103.57</v>
          </cell>
        </row>
        <row r="100">
          <cell r="E100">
            <v>1137130.1299999999</v>
          </cell>
          <cell r="F100">
            <v>328287.46999999997</v>
          </cell>
        </row>
        <row r="106">
          <cell r="E106">
            <v>84343</v>
          </cell>
          <cell r="F106">
            <v>0</v>
          </cell>
        </row>
        <row r="111">
          <cell r="E111">
            <v>0</v>
          </cell>
          <cell r="F111">
            <v>0</v>
          </cell>
        </row>
        <row r="115">
          <cell r="E115">
            <v>2578814.17</v>
          </cell>
          <cell r="F115">
            <v>1349180.0600000005</v>
          </cell>
        </row>
        <row r="118">
          <cell r="E118">
            <v>0</v>
          </cell>
          <cell r="F118">
            <v>0</v>
          </cell>
        </row>
        <row r="120">
          <cell r="E120">
            <v>7393.49</v>
          </cell>
          <cell r="F120">
            <v>21832.09</v>
          </cell>
        </row>
        <row r="122">
          <cell r="E122">
            <v>8820</v>
          </cell>
          <cell r="F122">
            <v>28883</v>
          </cell>
        </row>
        <row r="124">
          <cell r="E124">
            <v>0</v>
          </cell>
        </row>
        <row r="144">
          <cell r="E144">
            <v>0</v>
          </cell>
          <cell r="F144">
            <v>25256.66</v>
          </cell>
        </row>
        <row r="145">
          <cell r="E145">
            <v>0</v>
          </cell>
          <cell r="F145">
            <v>0</v>
          </cell>
        </row>
        <row r="150">
          <cell r="E150">
            <v>110081.31000000001</v>
          </cell>
          <cell r="F150">
            <v>56865.68</v>
          </cell>
        </row>
        <row r="153">
          <cell r="E153">
            <v>0</v>
          </cell>
          <cell r="F153">
            <v>0</v>
          </cell>
        </row>
      </sheetData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dinea Aparecida Rocha Possebon" id="{069FB3E2-F599-49AF-9138-51403A3175AE}" userId="S::epossebon@pinacoteca.org.br::8c04daa9-eff3-4e7f-ab27-275b1164982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83" dT="2023-05-19T14:19:50.20" personId="{069FB3E2-F599-49AF-9138-51403A3175AE}" id="{1717B127-3D75-436F-A3F9-B9D372BF28A6}">
    <text>578.724,48- DRE despesas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D04D-E766-47D6-AFB0-291D9EFF2568}">
  <sheetPr>
    <tabColor theme="4" tint="-0.249977111117893"/>
  </sheetPr>
  <dimension ref="A1:J260"/>
  <sheetViews>
    <sheetView showGridLines="0" tabSelected="1" view="pageBreakPreview" topLeftCell="A237" zoomScaleNormal="100" zoomScaleSheetLayoutView="100" zoomScalePageLayoutView="72" workbookViewId="0">
      <selection activeCell="D63" sqref="D63"/>
    </sheetView>
  </sheetViews>
  <sheetFormatPr defaultColWidth="9.140625" defaultRowHeight="12.75" x14ac:dyDescent="0.2"/>
  <cols>
    <col min="1" max="1" width="8.5703125" style="1" customWidth="1"/>
    <col min="2" max="2" width="5.7109375" style="1" customWidth="1"/>
    <col min="3" max="3" width="52.5703125" style="1" bestFit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140625" style="3" customWidth="1"/>
    <col min="9" max="9" width="13.5703125" style="4" customWidth="1"/>
    <col min="10" max="16384" width="9.140625" style="5"/>
  </cols>
  <sheetData>
    <row r="1" spans="1:9" ht="12" customHeight="1" x14ac:dyDescent="0.2"/>
    <row r="2" spans="1:9" ht="12" customHeight="1" x14ac:dyDescent="0.2"/>
    <row r="3" spans="1:9" ht="12" customHeight="1" x14ac:dyDescent="0.2"/>
    <row r="4" spans="1:9" ht="12" customHeight="1" x14ac:dyDescent="0.2">
      <c r="F4" s="6"/>
    </row>
    <row r="5" spans="1:9" ht="15" customHeight="1" x14ac:dyDescent="0.2">
      <c r="A5" s="7" t="s">
        <v>0</v>
      </c>
      <c r="D5" s="8">
        <v>2023</v>
      </c>
      <c r="E5" s="9"/>
      <c r="F5" s="248" t="s">
        <v>1</v>
      </c>
      <c r="G5" s="11" t="s">
        <v>2</v>
      </c>
      <c r="H5" s="248"/>
      <c r="I5" s="271"/>
    </row>
    <row r="6" spans="1:9" ht="2.1" customHeight="1" x14ac:dyDescent="0.2">
      <c r="A6" s="7"/>
      <c r="D6" s="13"/>
      <c r="E6" s="14"/>
      <c r="F6" s="3"/>
      <c r="G6" s="15"/>
    </row>
    <row r="7" spans="1:9" ht="15" customHeight="1" x14ac:dyDescent="0.2">
      <c r="A7" s="16" t="s">
        <v>3</v>
      </c>
      <c r="B7" s="17"/>
      <c r="C7" s="18"/>
      <c r="D7" s="19"/>
      <c r="E7" s="6"/>
      <c r="F7" s="248" t="s">
        <v>4</v>
      </c>
      <c r="G7" s="20" t="s">
        <v>5</v>
      </c>
      <c r="H7" s="249"/>
      <c r="I7" s="272"/>
    </row>
    <row r="8" spans="1:9" ht="2.1" customHeight="1" x14ac:dyDescent="0.2">
      <c r="A8" s="12"/>
      <c r="D8" s="19"/>
      <c r="E8" s="6"/>
      <c r="F8" s="6"/>
    </row>
    <row r="9" spans="1:9" ht="15" customHeight="1" x14ac:dyDescent="0.2">
      <c r="A9" s="12" t="s">
        <v>6</v>
      </c>
      <c r="D9" s="23" t="s">
        <v>7</v>
      </c>
      <c r="E9" s="24"/>
      <c r="F9" s="24"/>
    </row>
    <row r="10" spans="1:9" ht="5.0999999999999996" customHeight="1" x14ac:dyDescent="0.2"/>
    <row r="11" spans="1:9" s="26" customFormat="1" ht="20.100000000000001" customHeight="1" x14ac:dyDescent="0.25">
      <c r="A11" s="25" t="s">
        <v>8</v>
      </c>
      <c r="B11" s="25"/>
      <c r="C11" s="25"/>
      <c r="D11" s="25"/>
      <c r="E11" s="25"/>
      <c r="F11" s="25"/>
      <c r="G11" s="25"/>
      <c r="H11" s="25"/>
      <c r="I11" s="25"/>
    </row>
    <row r="12" spans="1:9" s="26" customFormat="1" ht="15" customHeight="1" x14ac:dyDescent="0.25">
      <c r="A12" s="27"/>
      <c r="B12" s="27"/>
      <c r="C12" s="27"/>
      <c r="D12" s="28"/>
      <c r="E12" s="250"/>
      <c r="F12" s="250"/>
      <c r="G12" s="250"/>
      <c r="H12" s="250"/>
      <c r="I12" s="273"/>
    </row>
    <row r="13" spans="1:9" ht="13.5" customHeight="1" x14ac:dyDescent="0.2">
      <c r="A13" s="29" t="s">
        <v>9</v>
      </c>
      <c r="D13" s="30"/>
      <c r="E13" s="30"/>
      <c r="F13" s="30"/>
    </row>
    <row r="14" spans="1:9" ht="15" customHeight="1" x14ac:dyDescent="0.2">
      <c r="A14" s="29"/>
      <c r="D14" s="30"/>
      <c r="E14" s="30"/>
      <c r="F14" s="30"/>
    </row>
    <row r="15" spans="1:9" s="38" customFormat="1" ht="27" customHeight="1" x14ac:dyDescent="0.2">
      <c r="A15" s="1"/>
      <c r="B15" s="31" t="s">
        <v>10</v>
      </c>
      <c r="C15" s="32"/>
      <c r="D15" s="33" t="s">
        <v>11</v>
      </c>
      <c r="E15" s="34" t="s">
        <v>12</v>
      </c>
      <c r="F15" s="35" t="s">
        <v>13</v>
      </c>
      <c r="G15" s="34" t="s">
        <v>14</v>
      </c>
      <c r="H15" s="36" t="s">
        <v>15</v>
      </c>
      <c r="I15" s="274" t="s">
        <v>16</v>
      </c>
    </row>
    <row r="16" spans="1:9" s="47" customFormat="1" ht="15" customHeight="1" x14ac:dyDescent="0.25">
      <c r="A16" s="39">
        <v>1</v>
      </c>
      <c r="B16" s="40" t="s">
        <v>17</v>
      </c>
      <c r="C16" s="41"/>
      <c r="D16" s="42">
        <f>D17+D18+D25</f>
        <v>20369027.93</v>
      </c>
      <c r="E16" s="43">
        <f>E17+E18+E25</f>
        <v>9666668</v>
      </c>
      <c r="F16" s="34">
        <f>F17+F18+F25</f>
        <v>6202791.3799999999</v>
      </c>
      <c r="G16" s="44">
        <f>G17+G18+G25</f>
        <v>0</v>
      </c>
      <c r="H16" s="45">
        <f>SUM(E16:G16)</f>
        <v>15869459.379999999</v>
      </c>
      <c r="I16" s="46">
        <f>IFERROR(H16/D16*100,"0")</f>
        <v>77.909753153350408</v>
      </c>
    </row>
    <row r="17" spans="1:9" s="47" customFormat="1" ht="15" customHeight="1" x14ac:dyDescent="0.25">
      <c r="A17" s="48" t="s">
        <v>18</v>
      </c>
      <c r="B17" s="49" t="s">
        <v>19</v>
      </c>
      <c r="C17" s="50"/>
      <c r="D17" s="51">
        <v>14500000</v>
      </c>
      <c r="E17" s="52">
        <v>9666668</v>
      </c>
      <c r="F17" s="53">
        <f>2416666*2</f>
        <v>4833332</v>
      </c>
      <c r="G17" s="53">
        <v>0</v>
      </c>
      <c r="H17" s="45">
        <f>SUM(E17:G17)</f>
        <v>14500000</v>
      </c>
      <c r="I17" s="46">
        <f>IFERROR(H17/D17*100,"0")</f>
        <v>100</v>
      </c>
    </row>
    <row r="18" spans="1:9" s="47" customFormat="1" ht="15" customHeight="1" x14ac:dyDescent="0.25">
      <c r="A18" s="48" t="s">
        <v>20</v>
      </c>
      <c r="B18" s="49" t="s">
        <v>21</v>
      </c>
      <c r="C18" s="50"/>
      <c r="D18" s="54">
        <f>SUM(D19:D22)</f>
        <v>1369459.38</v>
      </c>
      <c r="E18" s="55">
        <f>SUM(E19:E21)</f>
        <v>0</v>
      </c>
      <c r="F18" s="56">
        <f>SUM(F19:F24)</f>
        <v>1369459.38</v>
      </c>
      <c r="G18" s="56">
        <v>0</v>
      </c>
      <c r="H18" s="56">
        <f>SUM(H19:H24)</f>
        <v>1369459.38</v>
      </c>
      <c r="I18" s="46">
        <f>IFERROR(H18/D18*100,"0")</f>
        <v>100</v>
      </c>
    </row>
    <row r="19" spans="1:9" s="47" customFormat="1" ht="15" customHeight="1" x14ac:dyDescent="0.25">
      <c r="A19" s="48" t="s">
        <v>22</v>
      </c>
      <c r="B19" s="57"/>
      <c r="C19" s="58" t="s">
        <v>23</v>
      </c>
      <c r="D19" s="59">
        <v>0</v>
      </c>
      <c r="E19" s="60">
        <v>0</v>
      </c>
      <c r="F19" s="61">
        <v>0</v>
      </c>
      <c r="G19" s="61">
        <v>0</v>
      </c>
      <c r="H19" s="62">
        <f>SUM(E19:G19)</f>
        <v>0</v>
      </c>
      <c r="I19" s="46" t="str">
        <f>IFERROR(H19/D19*100,"0")</f>
        <v>0</v>
      </c>
    </row>
    <row r="20" spans="1:9" s="47" customFormat="1" ht="15" customHeight="1" x14ac:dyDescent="0.25">
      <c r="A20" s="48" t="s">
        <v>24</v>
      </c>
      <c r="B20" s="57"/>
      <c r="C20" s="58" t="s">
        <v>25</v>
      </c>
      <c r="D20" s="59">
        <v>0</v>
      </c>
      <c r="E20" s="60">
        <v>0</v>
      </c>
      <c r="F20" s="61">
        <v>0</v>
      </c>
      <c r="G20" s="61">
        <v>0</v>
      </c>
      <c r="H20" s="62">
        <f>SUM(E20:G20)</f>
        <v>0</v>
      </c>
      <c r="I20" s="46" t="str">
        <f>IFERROR(H20/D20*100,"0")</f>
        <v>0</v>
      </c>
    </row>
    <row r="21" spans="1:9" s="47" customFormat="1" x14ac:dyDescent="0.25">
      <c r="A21" s="48" t="s">
        <v>26</v>
      </c>
      <c r="B21" s="57"/>
      <c r="C21" s="58" t="s">
        <v>27</v>
      </c>
      <c r="D21" s="63">
        <v>1514459.38</v>
      </c>
      <c r="E21" s="60">
        <v>0</v>
      </c>
      <c r="F21" s="61">
        <v>1514459.38</v>
      </c>
      <c r="G21" s="61">
        <v>0</v>
      </c>
      <c r="H21" s="45">
        <f>SUM(E21:G21)</f>
        <v>1514459.38</v>
      </c>
      <c r="I21" s="46">
        <f>IFERROR(H21/D21*100, "0")</f>
        <v>100</v>
      </c>
    </row>
    <row r="22" spans="1:9" s="47" customFormat="1" x14ac:dyDescent="0.25">
      <c r="A22" s="48" t="s">
        <v>28</v>
      </c>
      <c r="B22" s="57"/>
      <c r="C22" s="58" t="s">
        <v>29</v>
      </c>
      <c r="D22" s="64">
        <v>-145000</v>
      </c>
      <c r="E22" s="65">
        <v>0</v>
      </c>
      <c r="F22" s="61">
        <v>-145000</v>
      </c>
      <c r="G22" s="61">
        <v>0</v>
      </c>
      <c r="H22" s="45">
        <f>SUM(E22:G22)</f>
        <v>-145000</v>
      </c>
      <c r="I22" s="46">
        <f t="shared" ref="I22:I24" si="0">IFERROR(H22/D22*100, "0")</f>
        <v>100</v>
      </c>
    </row>
    <row r="23" spans="1:9" s="47" customFormat="1" x14ac:dyDescent="0.25">
      <c r="A23" s="48" t="s">
        <v>30</v>
      </c>
      <c r="B23" s="57"/>
      <c r="C23" s="58" t="s">
        <v>31</v>
      </c>
      <c r="D23" s="64"/>
      <c r="E23" s="65">
        <v>0</v>
      </c>
      <c r="F23" s="61">
        <v>0</v>
      </c>
      <c r="G23" s="61">
        <v>0</v>
      </c>
      <c r="H23" s="45">
        <f>SUM(E23:G23)</f>
        <v>0</v>
      </c>
      <c r="I23" s="46" t="str">
        <f t="shared" si="0"/>
        <v>0</v>
      </c>
    </row>
    <row r="24" spans="1:9" s="47" customFormat="1" x14ac:dyDescent="0.25">
      <c r="A24" s="48" t="s">
        <v>32</v>
      </c>
      <c r="B24" s="57"/>
      <c r="C24" s="58" t="s">
        <v>33</v>
      </c>
      <c r="D24" s="64"/>
      <c r="E24" s="65"/>
      <c r="F24" s="61"/>
      <c r="G24" s="61">
        <v>0</v>
      </c>
      <c r="H24" s="45"/>
      <c r="I24" s="46" t="str">
        <f t="shared" si="0"/>
        <v>0</v>
      </c>
    </row>
    <row r="25" spans="1:9" s="47" customFormat="1" ht="15" customHeight="1" x14ac:dyDescent="0.25">
      <c r="A25" s="48" t="s">
        <v>34</v>
      </c>
      <c r="B25" s="49" t="s">
        <v>35</v>
      </c>
      <c r="C25" s="50"/>
      <c r="D25" s="66">
        <f>D26</f>
        <v>4499568.55</v>
      </c>
      <c r="E25" s="67">
        <f>E18</f>
        <v>0</v>
      </c>
      <c r="F25" s="68">
        <v>0</v>
      </c>
      <c r="G25" s="68">
        <f>G18</f>
        <v>0</v>
      </c>
      <c r="H25" s="45">
        <v>0</v>
      </c>
      <c r="I25" s="46">
        <f>H25/D25*100</f>
        <v>0</v>
      </c>
    </row>
    <row r="26" spans="1:9" s="47" customFormat="1" ht="15" customHeight="1" x14ac:dyDescent="0.25">
      <c r="A26" s="48" t="s">
        <v>36</v>
      </c>
      <c r="B26" s="69"/>
      <c r="C26" s="58" t="s">
        <v>37</v>
      </c>
      <c r="D26" s="64">
        <v>4499568.55</v>
      </c>
      <c r="E26" s="67">
        <v>0</v>
      </c>
      <c r="F26" s="70">
        <v>0</v>
      </c>
      <c r="G26" s="70">
        <v>0</v>
      </c>
      <c r="H26" s="45">
        <f>SUM(E26:G26)</f>
        <v>0</v>
      </c>
      <c r="I26" s="46">
        <f>IFERROR(H26/D26*100, "0")</f>
        <v>0</v>
      </c>
    </row>
    <row r="27" spans="1:9" s="47" customFormat="1" ht="15" customHeight="1" x14ac:dyDescent="0.25">
      <c r="A27" s="39">
        <v>2</v>
      </c>
      <c r="B27" s="71" t="s">
        <v>38</v>
      </c>
      <c r="C27" s="72"/>
      <c r="D27" s="73">
        <f>SUM(D28:D29)</f>
        <v>0</v>
      </c>
      <c r="E27" s="67">
        <f>SUM(E28:E29)</f>
        <v>375975.61</v>
      </c>
      <c r="F27" s="68">
        <f t="shared" ref="F27" si="1">SUM(F28:F29)</f>
        <v>73641.41</v>
      </c>
      <c r="G27" s="70">
        <v>0</v>
      </c>
      <c r="H27" s="45">
        <f>SUM(E27:G27)</f>
        <v>449617.02</v>
      </c>
      <c r="I27" s="46" t="str">
        <f>IFERROR(H27/D27*100, "0")</f>
        <v>0</v>
      </c>
    </row>
    <row r="28" spans="1:9" s="47" customFormat="1" ht="15" customHeight="1" x14ac:dyDescent="0.25">
      <c r="A28" s="48" t="s">
        <v>39</v>
      </c>
      <c r="B28" s="49" t="s">
        <v>40</v>
      </c>
      <c r="C28" s="50"/>
      <c r="D28" s="66">
        <v>0</v>
      </c>
      <c r="E28" s="67">
        <v>0</v>
      </c>
      <c r="F28" s="70">
        <v>0</v>
      </c>
      <c r="G28" s="70"/>
      <c r="H28" s="45">
        <f>SUM(E28:G28)</f>
        <v>0</v>
      </c>
      <c r="I28" s="46" t="str">
        <f>IFERROR(H28/D28*100, "0")</f>
        <v>0</v>
      </c>
    </row>
    <row r="29" spans="1:9" s="47" customFormat="1" ht="15" customHeight="1" x14ac:dyDescent="0.25">
      <c r="A29" s="74" t="s">
        <v>41</v>
      </c>
      <c r="B29" s="75" t="s">
        <v>42</v>
      </c>
      <c r="C29" s="76"/>
      <c r="D29" s="64">
        <v>0</v>
      </c>
      <c r="E29" s="65">
        <v>375975.61</v>
      </c>
      <c r="F29" s="77">
        <v>73641.41</v>
      </c>
      <c r="G29" s="70">
        <v>0</v>
      </c>
      <c r="H29" s="45">
        <f>SUM(E29:G29)</f>
        <v>449617.02</v>
      </c>
      <c r="I29" s="46" t="str">
        <f>IFERROR(H29/D29*100, "0")</f>
        <v>0</v>
      </c>
    </row>
    <row r="30" spans="1:9" s="47" customFormat="1" ht="15" customHeight="1" x14ac:dyDescent="0.25">
      <c r="A30" s="78">
        <v>3</v>
      </c>
      <c r="B30" s="69" t="s">
        <v>43</v>
      </c>
      <c r="C30" s="79"/>
      <c r="D30" s="66">
        <f>D31+D37+D38</f>
        <v>15785856.739999998</v>
      </c>
      <c r="E30" s="67">
        <f>E31+E37+E38</f>
        <v>22074514.209999997</v>
      </c>
      <c r="F30" s="68">
        <f>F31+F37+F38</f>
        <v>3700171.8200000003</v>
      </c>
      <c r="G30" s="68">
        <f>G31+G37</f>
        <v>0</v>
      </c>
      <c r="H30" s="45">
        <f>SUM(E30:G30)</f>
        <v>25774686.029999997</v>
      </c>
      <c r="I30" s="46">
        <f>IFERROR(H30/D30*100,"0")</f>
        <v>163.27708058245054</v>
      </c>
    </row>
    <row r="31" spans="1:9" s="47" customFormat="1" ht="15" customHeight="1" x14ac:dyDescent="0.25">
      <c r="A31" s="78" t="s">
        <v>44</v>
      </c>
      <c r="B31" s="49" t="s">
        <v>45</v>
      </c>
      <c r="C31" s="50"/>
      <c r="D31" s="66">
        <f>SUM(D32:D36)</f>
        <v>12980693.039999999</v>
      </c>
      <c r="E31" s="67">
        <f>SUM(E32:E35)</f>
        <v>19074514.209999997</v>
      </c>
      <c r="F31" s="68">
        <f>SUM(F32:F35)</f>
        <v>3700171.8200000003</v>
      </c>
      <c r="G31" s="67">
        <f>SUM(G32:G35)</f>
        <v>0</v>
      </c>
      <c r="H31" s="45">
        <f>SUM(H32:H35)</f>
        <v>22774686.029999997</v>
      </c>
      <c r="I31" s="46">
        <f t="shared" ref="I31:I36" si="2">IFERROR(H31/D31*100,"0")</f>
        <v>175.4504629284416</v>
      </c>
    </row>
    <row r="32" spans="1:9" s="47" customFormat="1" ht="25.5" x14ac:dyDescent="0.25">
      <c r="A32" s="48" t="s">
        <v>46</v>
      </c>
      <c r="B32" s="69"/>
      <c r="C32" s="58" t="s">
        <v>47</v>
      </c>
      <c r="D32" s="64">
        <v>3844446.54</v>
      </c>
      <c r="E32" s="65">
        <f>2069304.02+155215.69</f>
        <v>2224519.71</v>
      </c>
      <c r="F32" s="61">
        <v>1117037.51</v>
      </c>
      <c r="G32" s="61">
        <v>0</v>
      </c>
      <c r="H32" s="45">
        <f t="shared" ref="H32:H34" si="3">SUM(E32:G32)</f>
        <v>3341557.2199999997</v>
      </c>
      <c r="I32" s="46">
        <f t="shared" si="2"/>
        <v>86.919071060876291</v>
      </c>
    </row>
    <row r="33" spans="1:9" s="47" customFormat="1" ht="15" customHeight="1" x14ac:dyDescent="0.25">
      <c r="A33" s="48" t="s">
        <v>48</v>
      </c>
      <c r="B33" s="69"/>
      <c r="C33" s="58" t="s">
        <v>49</v>
      </c>
      <c r="D33" s="64">
        <v>9136246.5</v>
      </c>
      <c r="E33" s="65">
        <f>285047.6-500+3500+16155677.07</f>
        <v>16443724.67</v>
      </c>
      <c r="F33" s="61">
        <f>600+149410.73+2250000+109482.17</f>
        <v>2509492.9</v>
      </c>
      <c r="G33" s="68">
        <f>'PrevistoxReal CG'!G33</f>
        <v>0</v>
      </c>
      <c r="H33" s="45">
        <f t="shared" si="3"/>
        <v>18953217.57</v>
      </c>
      <c r="I33" s="46">
        <f t="shared" si="2"/>
        <v>207.45081221265212</v>
      </c>
    </row>
    <row r="34" spans="1:9" s="47" customFormat="1" ht="15" customHeight="1" x14ac:dyDescent="0.25">
      <c r="A34" s="48" t="s">
        <v>50</v>
      </c>
      <c r="B34" s="69"/>
      <c r="C34" s="58" t="s">
        <v>51</v>
      </c>
      <c r="D34" s="64">
        <v>0</v>
      </c>
      <c r="E34" s="67">
        <v>0</v>
      </c>
      <c r="F34" s="68">
        <v>0</v>
      </c>
      <c r="G34" s="68">
        <v>0</v>
      </c>
      <c r="H34" s="45">
        <f t="shared" si="3"/>
        <v>0</v>
      </c>
      <c r="I34" s="46" t="str">
        <f t="shared" si="2"/>
        <v>0</v>
      </c>
    </row>
    <row r="35" spans="1:9" s="47" customFormat="1" ht="15" customHeight="1" x14ac:dyDescent="0.25">
      <c r="A35" s="48" t="s">
        <v>52</v>
      </c>
      <c r="B35" s="69"/>
      <c r="C35" s="58" t="s">
        <v>53</v>
      </c>
      <c r="D35" s="64">
        <v>0</v>
      </c>
      <c r="E35" s="65">
        <v>406269.83</v>
      </c>
      <c r="F35" s="61">
        <v>73641.41</v>
      </c>
      <c r="G35" s="68">
        <v>0</v>
      </c>
      <c r="H35" s="45">
        <f>SUM(E35:G35)</f>
        <v>479911.24</v>
      </c>
      <c r="I35" s="46" t="str">
        <f t="shared" si="2"/>
        <v>0</v>
      </c>
    </row>
    <row r="36" spans="1:9" s="47" customFormat="1" ht="15" customHeight="1" x14ac:dyDescent="0.25">
      <c r="A36" s="74" t="s">
        <v>54</v>
      </c>
      <c r="B36" s="80"/>
      <c r="C36" s="81" t="s">
        <v>55</v>
      </c>
      <c r="D36" s="64">
        <v>0</v>
      </c>
      <c r="E36" s="65">
        <v>0</v>
      </c>
      <c r="F36" s="77">
        <v>0</v>
      </c>
      <c r="G36" s="70">
        <v>0</v>
      </c>
      <c r="H36" s="45">
        <f>SUM(E36:G36)</f>
        <v>0</v>
      </c>
      <c r="I36" s="46" t="str">
        <f t="shared" si="2"/>
        <v>0</v>
      </c>
    </row>
    <row r="37" spans="1:9" s="47" customFormat="1" ht="15" customHeight="1" x14ac:dyDescent="0.25">
      <c r="A37" s="78" t="s">
        <v>56</v>
      </c>
      <c r="B37" s="49" t="s">
        <v>57</v>
      </c>
      <c r="C37" s="50"/>
      <c r="D37" s="66">
        <v>2805163.7</v>
      </c>
      <c r="E37" s="65">
        <v>0</v>
      </c>
      <c r="F37" s="77">
        <v>0</v>
      </c>
      <c r="G37" s="77">
        <v>0</v>
      </c>
      <c r="H37" s="45">
        <f>SUM(E37:G37)</f>
        <v>0</v>
      </c>
      <c r="I37" s="46">
        <f>IFERROR(H37/D37*100,"0")</f>
        <v>0</v>
      </c>
    </row>
    <row r="38" spans="1:9" s="47" customFormat="1" ht="15" customHeight="1" x14ac:dyDescent="0.25">
      <c r="A38" s="82" t="s">
        <v>58</v>
      </c>
      <c r="B38" s="75" t="s">
        <v>59</v>
      </c>
      <c r="C38" s="76"/>
      <c r="D38" s="66">
        <v>0</v>
      </c>
      <c r="E38" s="67">
        <v>3000000</v>
      </c>
      <c r="F38" s="77">
        <v>0</v>
      </c>
      <c r="G38" s="77">
        <v>0</v>
      </c>
      <c r="H38" s="45">
        <f>SUM(E38:G38)</f>
        <v>3000000</v>
      </c>
      <c r="I38" s="46" t="str">
        <f>IFERROR(H38/D38*100,"0")</f>
        <v>0</v>
      </c>
    </row>
    <row r="39" spans="1:9" s="47" customFormat="1" ht="14.1" customHeight="1" x14ac:dyDescent="0.25">
      <c r="A39" s="83"/>
      <c r="B39" s="84"/>
      <c r="C39" s="85"/>
      <c r="D39" s="86"/>
      <c r="E39" s="86"/>
      <c r="F39" s="87"/>
      <c r="G39" s="87"/>
      <c r="H39" s="87"/>
      <c r="I39" s="275"/>
    </row>
    <row r="40" spans="1:9" s="47" customFormat="1" ht="16.5" customHeight="1" x14ac:dyDescent="0.2">
      <c r="A40" s="29" t="s">
        <v>60</v>
      </c>
      <c r="B40" s="84"/>
      <c r="C40" s="84"/>
      <c r="D40" s="86"/>
      <c r="E40" s="86"/>
      <c r="F40" s="89"/>
      <c r="G40" s="89"/>
      <c r="H40" s="89"/>
      <c r="I40" s="90"/>
    </row>
    <row r="41" spans="1:9" ht="14.1" customHeight="1" x14ac:dyDescent="0.2">
      <c r="B41" s="7"/>
      <c r="C41" s="7"/>
      <c r="D41" s="91"/>
      <c r="E41" s="91"/>
      <c r="F41" s="3"/>
      <c r="G41" s="92"/>
      <c r="H41" s="2"/>
      <c r="I41" s="276"/>
    </row>
    <row r="42" spans="1:9" s="38" customFormat="1" ht="27" customHeight="1" x14ac:dyDescent="0.2">
      <c r="A42" s="1"/>
      <c r="B42" s="94" t="s">
        <v>61</v>
      </c>
      <c r="C42" s="95"/>
      <c r="D42" s="96" t="s">
        <v>62</v>
      </c>
      <c r="E42" s="34" t="s">
        <v>12</v>
      </c>
      <c r="F42" s="35" t="s">
        <v>13</v>
      </c>
      <c r="G42" s="34" t="s">
        <v>14</v>
      </c>
      <c r="H42" s="36" t="s">
        <v>15</v>
      </c>
      <c r="I42" s="277" t="s">
        <v>16</v>
      </c>
    </row>
    <row r="43" spans="1:9" s="47" customFormat="1" ht="15" customHeight="1" x14ac:dyDescent="0.25">
      <c r="A43" s="98" t="s">
        <v>63</v>
      </c>
      <c r="B43" s="40" t="s">
        <v>64</v>
      </c>
      <c r="C43" s="41"/>
      <c r="D43" s="66">
        <f>D44+D45+D50</f>
        <v>33349720.969999999</v>
      </c>
      <c r="E43" s="99">
        <f>E44+E45+E50</f>
        <v>18980893.649999999</v>
      </c>
      <c r="F43" s="99">
        <f>F44+F45+F50</f>
        <v>9776233.5</v>
      </c>
      <c r="G43" s="99">
        <f>G44+G45+G50</f>
        <v>0</v>
      </c>
      <c r="H43" s="45">
        <f t="shared" ref="H43:H50" si="4">SUM(E43:G43)</f>
        <v>28757127.149999999</v>
      </c>
      <c r="I43" s="46">
        <f>H43/D43*100</f>
        <v>86.228988769857168</v>
      </c>
    </row>
    <row r="44" spans="1:9" s="47" customFormat="1" ht="12.75" customHeight="1" x14ac:dyDescent="0.25">
      <c r="A44" s="98" t="s">
        <v>65</v>
      </c>
      <c r="B44" s="49" t="s">
        <v>66</v>
      </c>
      <c r="C44" s="50"/>
      <c r="D44" s="100">
        <v>16369027.93</v>
      </c>
      <c r="E44" s="101">
        <f>SUMIF('[1]Matriz-CG'!$A:$A,$A44,'[1]Matriz-CG'!$J:$J)+'[1]PrevistoxReal PC '!E44</f>
        <v>12602012</v>
      </c>
      <c r="F44" s="101">
        <f>SUMIF('[1]Matriz-CG'!$A:$A,$A44,'[1]Matriz-CG'!$O:$O)+'[1]PrevistoxReal PC '!F44</f>
        <v>6144595.75</v>
      </c>
      <c r="G44" s="101">
        <f>SUMIF('[1]Matriz-CG'!$A:$A,$A44,'[1]Matriz-CG'!$T:$T)</f>
        <v>0</v>
      </c>
      <c r="H44" s="45">
        <f t="shared" si="4"/>
        <v>18746607.75</v>
      </c>
      <c r="I44" s="46">
        <f>H44/D44*100</f>
        <v>114.52486873482903</v>
      </c>
    </row>
    <row r="45" spans="1:9" s="47" customFormat="1" x14ac:dyDescent="0.25">
      <c r="A45" s="98" t="s">
        <v>67</v>
      </c>
      <c r="B45" s="49" t="s">
        <v>68</v>
      </c>
      <c r="C45" s="50"/>
      <c r="D45" s="100">
        <f>SUM(D46:D49)</f>
        <v>16955693.039999999</v>
      </c>
      <c r="E45" s="101">
        <f>SUM(E46:E49)</f>
        <v>6332326</v>
      </c>
      <c r="F45" s="70">
        <f>SUM(F46:F49)</f>
        <v>3170124.8</v>
      </c>
      <c r="G45" s="70">
        <f>SUM(G46:G49)</f>
        <v>0</v>
      </c>
      <c r="H45" s="45">
        <f t="shared" si="4"/>
        <v>9502450.8000000007</v>
      </c>
      <c r="I45" s="46"/>
    </row>
    <row r="46" spans="1:9" s="108" customFormat="1" ht="25.5" customHeight="1" x14ac:dyDescent="0.25">
      <c r="A46" s="102" t="s">
        <v>69</v>
      </c>
      <c r="B46" s="103"/>
      <c r="C46" s="104" t="s">
        <v>47</v>
      </c>
      <c r="D46" s="63">
        <v>3819446.54</v>
      </c>
      <c r="E46" s="105">
        <f>SUMIF('[1]Matriz-CG'!$A:$A,$A46,'[1]Matriz-CG'!$J:$J)+'[1]PrevistoxReal Projetos'!E40</f>
        <v>1644932.85</v>
      </c>
      <c r="F46" s="106">
        <f>SUMIF('[1]Matriz-CG'!$A:$A,$A46,'[1]Matriz-CG'!$O:$O)</f>
        <v>686409.66999999981</v>
      </c>
      <c r="G46" s="107">
        <f>SUMIF('[1]Matriz-CG'!$A:$A,$A46,'[1]Matriz-CG'!T:T)</f>
        <v>0</v>
      </c>
      <c r="H46" s="45">
        <f t="shared" si="4"/>
        <v>2331342.52</v>
      </c>
      <c r="I46" s="46">
        <f>H46/D46*100</f>
        <v>61.03875248899282</v>
      </c>
    </row>
    <row r="47" spans="1:9" s="108" customFormat="1" ht="12.75" customHeight="1" x14ac:dyDescent="0.25">
      <c r="A47" s="102" t="s">
        <v>70</v>
      </c>
      <c r="B47" s="109"/>
      <c r="C47" s="104" t="s">
        <v>49</v>
      </c>
      <c r="D47" s="63">
        <v>13136246.5</v>
      </c>
      <c r="E47" s="105">
        <f>'[1]PrevistoxReal Projetos'!E41</f>
        <v>4478226.47</v>
      </c>
      <c r="F47" s="106">
        <f>'[1]PrevistoxReal Projetos'!F41</f>
        <v>2298843.13</v>
      </c>
      <c r="G47" s="107">
        <v>0</v>
      </c>
      <c r="H47" s="45">
        <f t="shared" si="4"/>
        <v>6777069.5999999996</v>
      </c>
      <c r="I47" s="46">
        <f>IFERROR(H47/D47*100,"0")</f>
        <v>51.590609235294117</v>
      </c>
    </row>
    <row r="48" spans="1:9" s="108" customFormat="1" ht="12.75" customHeight="1" x14ac:dyDescent="0.25">
      <c r="A48" s="102" t="s">
        <v>71</v>
      </c>
      <c r="B48" s="109"/>
      <c r="C48" s="104" t="s">
        <v>72</v>
      </c>
      <c r="D48" s="63">
        <v>0</v>
      </c>
      <c r="E48" s="105">
        <f>SUMIF('[1]Matriz-CG'!$A:$A,$A48,'[1]Matriz-CG'!$J:$J)</f>
        <v>0</v>
      </c>
      <c r="F48" s="106">
        <f>SUMIF('[1]Matriz-CG'!$A:$A,$A48,'[1]Matriz-CG'!$O:$O)</f>
        <v>0</v>
      </c>
      <c r="G48" s="107">
        <f>SUMIF('[1]Matriz-CG'!$A:$A,$A48,'[1]Matriz-CG'!T:T)</f>
        <v>0</v>
      </c>
      <c r="H48" s="45">
        <f t="shared" si="4"/>
        <v>0</v>
      </c>
      <c r="I48" s="46" t="str">
        <f>IFERROR(H48/D48*100,"0")</f>
        <v>0</v>
      </c>
    </row>
    <row r="49" spans="1:9" s="108" customFormat="1" ht="12.75" customHeight="1" x14ac:dyDescent="0.25">
      <c r="A49" s="102" t="s">
        <v>73</v>
      </c>
      <c r="B49" s="109"/>
      <c r="C49" s="104" t="s">
        <v>53</v>
      </c>
      <c r="D49" s="63">
        <v>0</v>
      </c>
      <c r="E49" s="105">
        <f>SUMIF('[1]Matriz-CG'!$A:$A,$A49,'[1]Matriz-CG'!$J:$J)</f>
        <v>209166.68</v>
      </c>
      <c r="F49" s="106">
        <f>SUMIF('[1]Matriz-CG'!$A:$A,$A49,'[1]Matriz-CG'!$O:$O)</f>
        <v>184872</v>
      </c>
      <c r="G49" s="107">
        <f>SUMIF('[1]Matriz-CG'!$A:$A,$A49,'[1]Matriz-CG'!T:T)</f>
        <v>0</v>
      </c>
      <c r="H49" s="45">
        <f t="shared" si="4"/>
        <v>394038.68</v>
      </c>
      <c r="I49" s="46" t="str">
        <f>IFERROR(H49/D49*100,"0")</f>
        <v>0</v>
      </c>
    </row>
    <row r="50" spans="1:9" s="108" customFormat="1" x14ac:dyDescent="0.25">
      <c r="A50" s="110" t="s">
        <v>74</v>
      </c>
      <c r="B50" s="49" t="s">
        <v>75</v>
      </c>
      <c r="C50" s="50"/>
      <c r="D50" s="100">
        <v>25000</v>
      </c>
      <c r="E50" s="99">
        <f>SUMIF('[1]Matriz-CG'!$A:$A,$A50,'[1]Matriz-CG'!$J:$J)</f>
        <v>46555.649999999994</v>
      </c>
      <c r="F50" s="107">
        <f>SUMIF('[1]Matriz-CG'!$A:$A,$A50,'[1]Matriz-CG'!$O:$O)</f>
        <v>461512.95</v>
      </c>
      <c r="G50" s="107">
        <f>SUMIF('[1]Matriz-CG'!$A:$A,$A50,'[1]Matriz-CG'!T:T)</f>
        <v>0</v>
      </c>
      <c r="H50" s="45">
        <f t="shared" si="4"/>
        <v>508068.6</v>
      </c>
      <c r="I50" s="46">
        <f>H50/D50*100</f>
        <v>2032.2744</v>
      </c>
    </row>
    <row r="51" spans="1:9" s="112" customFormat="1" ht="15" customHeight="1" x14ac:dyDescent="0.25">
      <c r="A51" s="98" t="s">
        <v>76</v>
      </c>
      <c r="B51" s="40" t="s">
        <v>77</v>
      </c>
      <c r="C51" s="41"/>
      <c r="D51" s="100">
        <f>D52</f>
        <v>13136246.5</v>
      </c>
      <c r="E51" s="101">
        <f>E52</f>
        <v>4478226.47</v>
      </c>
      <c r="F51" s="101">
        <f t="shared" ref="F51:G51" si="5">F52</f>
        <v>2298843.13</v>
      </c>
      <c r="G51" s="101">
        <f t="shared" si="5"/>
        <v>0</v>
      </c>
      <c r="H51" s="111">
        <f>H52</f>
        <v>6777069.5999999996</v>
      </c>
      <c r="I51" s="46">
        <f>H51/D51*100</f>
        <v>51.590609235294117</v>
      </c>
    </row>
    <row r="52" spans="1:9" s="112" customFormat="1" x14ac:dyDescent="0.25">
      <c r="A52" s="110" t="s">
        <v>78</v>
      </c>
      <c r="B52" s="49" t="s">
        <v>79</v>
      </c>
      <c r="C52" s="50"/>
      <c r="D52" s="100">
        <v>13136246.5</v>
      </c>
      <c r="E52" s="101">
        <f>E47</f>
        <v>4478226.47</v>
      </c>
      <c r="F52" s="113">
        <f>F47</f>
        <v>2298843.13</v>
      </c>
      <c r="G52" s="113">
        <v>0</v>
      </c>
      <c r="H52" s="111">
        <f>SUM(E52:G52)</f>
        <v>6777069.5999999996</v>
      </c>
      <c r="I52" s="46">
        <f>H52/D52*100</f>
        <v>51.590609235294117</v>
      </c>
    </row>
    <row r="53" spans="1:9" s="47" customFormat="1" ht="8.1" customHeight="1" x14ac:dyDescent="0.2">
      <c r="A53" s="1"/>
      <c r="B53" s="114"/>
      <c r="C53" s="114"/>
      <c r="D53" s="115"/>
      <c r="E53" s="115"/>
      <c r="F53" s="89"/>
      <c r="G53" s="89"/>
      <c r="H53" s="87"/>
      <c r="I53" s="275"/>
    </row>
    <row r="54" spans="1:9" s="38" customFormat="1" ht="27" customHeight="1" x14ac:dyDescent="0.2">
      <c r="A54" s="1"/>
      <c r="B54" s="116" t="s">
        <v>80</v>
      </c>
      <c r="C54" s="117"/>
      <c r="D54" s="96" t="s">
        <v>62</v>
      </c>
      <c r="E54" s="34" t="s">
        <v>12</v>
      </c>
      <c r="F54" s="35" t="s">
        <v>13</v>
      </c>
      <c r="G54" s="34" t="s">
        <v>14</v>
      </c>
      <c r="H54" s="36" t="s">
        <v>15</v>
      </c>
      <c r="I54" s="277" t="s">
        <v>16</v>
      </c>
    </row>
    <row r="55" spans="1:9" s="47" customFormat="1" ht="18" customHeight="1" x14ac:dyDescent="0.25">
      <c r="A55" s="39" t="s">
        <v>81</v>
      </c>
      <c r="B55" s="40" t="s">
        <v>82</v>
      </c>
      <c r="C55" s="41"/>
      <c r="D55" s="118">
        <f>D56+D155</f>
        <v>33349720.969999999</v>
      </c>
      <c r="E55" s="119">
        <f>E56+E155</f>
        <v>18980893.650000002</v>
      </c>
      <c r="F55" s="120">
        <f>F56+F155</f>
        <v>9776233.5000000019</v>
      </c>
      <c r="G55" s="121">
        <f>G56+G155</f>
        <v>0</v>
      </c>
      <c r="H55" s="122">
        <f>H56+H155</f>
        <v>28757127.150000002</v>
      </c>
      <c r="I55" s="123">
        <f>H55/D55*100</f>
        <v>86.228988769857168</v>
      </c>
    </row>
    <row r="56" spans="1:9" s="47" customFormat="1" ht="18" customHeight="1" x14ac:dyDescent="0.25">
      <c r="A56" s="39" t="s">
        <v>83</v>
      </c>
      <c r="B56" s="49" t="s">
        <v>84</v>
      </c>
      <c r="C56" s="50"/>
      <c r="D56" s="118">
        <f>D57+D70+D79+D96+D103+D148</f>
        <v>33349720.969999999</v>
      </c>
      <c r="E56" s="119">
        <f>E57+E70+E79+E96+E103+E148</f>
        <v>18068075.960000001</v>
      </c>
      <c r="F56" s="120">
        <f>F57+F70+F79+F96+F103+F148</f>
        <v>9264178.1900000013</v>
      </c>
      <c r="G56" s="121">
        <f>G57+G70+G79+G96+G103+G148</f>
        <v>0</v>
      </c>
      <c r="H56" s="122">
        <f>H57+H70+H79+H96+H103+H148</f>
        <v>27332254.150000002</v>
      </c>
      <c r="I56" s="123">
        <f>H56/D56*100</f>
        <v>81.956470264284803</v>
      </c>
    </row>
    <row r="57" spans="1:9" s="47" customFormat="1" ht="12.75" customHeight="1" x14ac:dyDescent="0.25">
      <c r="A57" s="39" t="s">
        <v>85</v>
      </c>
      <c r="B57" s="124"/>
      <c r="C57" s="125" t="s">
        <v>86</v>
      </c>
      <c r="D57" s="54">
        <f>D58+D61+D64+D67</f>
        <v>13731864.649999999</v>
      </c>
      <c r="E57" s="126">
        <f>E58+E61+E64+E67</f>
        <v>8210122.3300000001</v>
      </c>
      <c r="F57" s="127">
        <f t="shared" ref="F57:G57" si="6">F58+F61+F64+F67</f>
        <v>4339538.09</v>
      </c>
      <c r="G57" s="128">
        <f t="shared" si="6"/>
        <v>0</v>
      </c>
      <c r="H57" s="126">
        <f>H58+H61+H64+H67</f>
        <v>12549660.420000002</v>
      </c>
      <c r="I57" s="123">
        <f>H57/D57*100</f>
        <v>91.390796078084009</v>
      </c>
    </row>
    <row r="58" spans="1:9" s="47" customFormat="1" x14ac:dyDescent="0.25">
      <c r="A58" s="129" t="s">
        <v>87</v>
      </c>
      <c r="B58" s="109"/>
      <c r="C58" s="130" t="s">
        <v>88</v>
      </c>
      <c r="D58" s="54">
        <f>D59+D60</f>
        <v>912648.61</v>
      </c>
      <c r="E58" s="120">
        <f>SUM(E59:E60)</f>
        <v>583509.19999999995</v>
      </c>
      <c r="F58" s="120">
        <f t="shared" ref="F58:G58" si="7">SUM(F59:F60)</f>
        <v>324410.71000000002</v>
      </c>
      <c r="G58" s="120">
        <f t="shared" si="7"/>
        <v>0</v>
      </c>
      <c r="H58" s="131">
        <f>SUM(H59:H60)</f>
        <v>907919.91000000015</v>
      </c>
      <c r="I58" s="46">
        <f t="shared" ref="I58:I66" si="8">H58/D58*100</f>
        <v>99.481870684052225</v>
      </c>
    </row>
    <row r="59" spans="1:9" s="47" customFormat="1" x14ac:dyDescent="0.25">
      <c r="A59" s="129" t="s">
        <v>89</v>
      </c>
      <c r="B59" s="132"/>
      <c r="C59" s="133" t="s">
        <v>90</v>
      </c>
      <c r="D59" s="59">
        <v>292120.11</v>
      </c>
      <c r="E59" s="105">
        <f>SUMIF('[1]Matriz-CG'!$A:$A,$A59,'[1]Matriz-CG'!$J:$J)</f>
        <v>187752.66000000003</v>
      </c>
      <c r="F59" s="106">
        <f>SUMIF('[1]Matriz-CG'!$A:$A,$A59,'[1]Matriz-CG'!$O:$O)</f>
        <v>110748.18</v>
      </c>
      <c r="G59" s="106">
        <f>SUMIF('[1]Matriz-CG'!$A:$A,$A59,'[1]Matriz-CG'!T:T)</f>
        <v>0</v>
      </c>
      <c r="H59" s="134">
        <f>SUM(E59:G59)</f>
        <v>298500.84000000003</v>
      </c>
      <c r="I59" s="46">
        <f t="shared" si="8"/>
        <v>102.18428303344129</v>
      </c>
    </row>
    <row r="60" spans="1:9" s="47" customFormat="1" x14ac:dyDescent="0.25">
      <c r="A60" s="129" t="s">
        <v>91</v>
      </c>
      <c r="B60" s="132"/>
      <c r="C60" s="133" t="s">
        <v>92</v>
      </c>
      <c r="D60" s="59">
        <v>620528.5</v>
      </c>
      <c r="E60" s="105">
        <f>SUMIF('[1]Matriz-CG'!$A:$A,$A60,'[1]Matriz-CG'!$J:$J)</f>
        <v>395756.54</v>
      </c>
      <c r="F60" s="106">
        <f>SUMIF('[1]Matriz-CG'!$A:$A,$A60,'[1]Matriz-CG'!$O:$O)</f>
        <v>213662.53000000003</v>
      </c>
      <c r="G60" s="106">
        <f>SUMIF('[1]Matriz-CG'!$A:$A,$A60,'[1]Matriz-CG'!T:T)</f>
        <v>0</v>
      </c>
      <c r="H60" s="134">
        <f>SUM(E60:G60)</f>
        <v>609419.07000000007</v>
      </c>
      <c r="I60" s="46">
        <f t="shared" si="8"/>
        <v>98.209682552856165</v>
      </c>
    </row>
    <row r="61" spans="1:9" s="47" customFormat="1" ht="12.75" customHeight="1" x14ac:dyDescent="0.25">
      <c r="A61" s="129" t="s">
        <v>93</v>
      </c>
      <c r="B61" s="109"/>
      <c r="C61" s="130" t="s">
        <v>94</v>
      </c>
      <c r="D61" s="54">
        <f>D62+D63</f>
        <v>12522013.699999999</v>
      </c>
      <c r="E61" s="120">
        <f>E62+E63</f>
        <v>7505268.1299999999</v>
      </c>
      <c r="F61" s="120">
        <f t="shared" ref="F61:G61" si="9">F62+F63</f>
        <v>3907596.7800000003</v>
      </c>
      <c r="G61" s="120">
        <f t="shared" si="9"/>
        <v>0</v>
      </c>
      <c r="H61" s="131">
        <f>SUM(H62:H63)</f>
        <v>11412864.910000002</v>
      </c>
      <c r="I61" s="46">
        <f t="shared" si="8"/>
        <v>91.142408748522627</v>
      </c>
    </row>
    <row r="62" spans="1:9" s="47" customFormat="1" x14ac:dyDescent="0.25">
      <c r="A62" s="129" t="s">
        <v>95</v>
      </c>
      <c r="B62" s="132"/>
      <c r="C62" s="133" t="s">
        <v>90</v>
      </c>
      <c r="D62" s="59">
        <v>2220192.41</v>
      </c>
      <c r="E62" s="105">
        <f>SUMIF('[1]Matriz-CG'!$A:$A,$A62,'[1]Matriz-CG'!$J:$J)+'[1]PrevistoxReal Projetos'!E57</f>
        <v>1438525.3800000001</v>
      </c>
      <c r="F62" s="106">
        <f>SUMIF('[1]Matriz-CG'!$A:$A,$A62,'[1]Matriz-CG'!$O:$O)+'[1]PrevistoxReal Projetos'!F57</f>
        <v>811279.50000000012</v>
      </c>
      <c r="G62" s="106">
        <f>SUMIF('[1]Matriz-CG'!$A:$A,$A62,'[1]Matriz-CG'!T:T)</f>
        <v>0</v>
      </c>
      <c r="H62" s="134">
        <f>SUM(E62:G62)</f>
        <v>2249804.8800000004</v>
      </c>
      <c r="I62" s="46">
        <f t="shared" si="8"/>
        <v>101.33377944481849</v>
      </c>
    </row>
    <row r="63" spans="1:9" s="47" customFormat="1" x14ac:dyDescent="0.25">
      <c r="A63" s="129" t="s">
        <v>96</v>
      </c>
      <c r="B63" s="132"/>
      <c r="C63" s="133" t="s">
        <v>92</v>
      </c>
      <c r="D63" s="59">
        <v>10301821.289999999</v>
      </c>
      <c r="E63" s="105">
        <f>SUMIF('[1]Matriz-CG'!$A:$A,$A63,'[1]Matriz-CG'!$J:$J)+'[1]PrevistoxReal Projetos'!E58</f>
        <v>6066742.75</v>
      </c>
      <c r="F63" s="106">
        <f>SUMIF('[1]Matriz-CG'!$A:$A,$A63,'[1]Matriz-CG'!$O:$O)+'[1]PrevistoxReal Projetos'!F58</f>
        <v>3096317.2800000003</v>
      </c>
      <c r="G63" s="106">
        <f>SUMIF('[1]Matriz-CG'!$A:$A,$A63,'[1]Matriz-CG'!T:T)</f>
        <v>0</v>
      </c>
      <c r="H63" s="134">
        <f>SUM(E63:G63)</f>
        <v>9163060.0300000012</v>
      </c>
      <c r="I63" s="46">
        <f t="shared" si="8"/>
        <v>88.946020048849078</v>
      </c>
    </row>
    <row r="64" spans="1:9" s="47" customFormat="1" ht="12.75" customHeight="1" x14ac:dyDescent="0.25">
      <c r="A64" s="129" t="s">
        <v>97</v>
      </c>
      <c r="B64" s="109"/>
      <c r="C64" s="130" t="s">
        <v>98</v>
      </c>
      <c r="D64" s="54">
        <f>D65+D66</f>
        <v>188095.5</v>
      </c>
      <c r="E64" s="120">
        <f t="shared" ref="E64:G64" si="10">SUM(E65:E66)</f>
        <v>65573.290000000008</v>
      </c>
      <c r="F64" s="120">
        <f t="shared" si="10"/>
        <v>81330.289999999994</v>
      </c>
      <c r="G64" s="120">
        <f t="shared" si="10"/>
        <v>0</v>
      </c>
      <c r="H64" s="131">
        <f>SUM(H65:H66)</f>
        <v>146903.57999999999</v>
      </c>
      <c r="I64" s="46">
        <f t="shared" si="8"/>
        <v>78.100528720782791</v>
      </c>
    </row>
    <row r="65" spans="1:9" s="47" customFormat="1" x14ac:dyDescent="0.25">
      <c r="A65" s="129" t="s">
        <v>99</v>
      </c>
      <c r="B65" s="132"/>
      <c r="C65" s="133" t="s">
        <v>90</v>
      </c>
      <c r="D65" s="59">
        <v>12607.72</v>
      </c>
      <c r="E65" s="105">
        <f>SUMIF('[1]Matriz-CG'!$A:$A,$A65,'[1]Matriz-CG'!$J:$J)</f>
        <v>6300</v>
      </c>
      <c r="F65" s="106">
        <f>SUMIF('[1]Matriz-CG'!$A:$A,$A65,'[1]Matriz-CG'!$O:$O)+'[1]PrevistoxReal Projetos'!F61</f>
        <v>0</v>
      </c>
      <c r="G65" s="106">
        <f>SUMIF('[1]Matriz-CG'!$A:$A,$A65,'[1]Matriz-CG'!T:T)</f>
        <v>0</v>
      </c>
      <c r="H65" s="134">
        <f>SUM(E65:G65)</f>
        <v>6300</v>
      </c>
      <c r="I65" s="46">
        <f t="shared" si="8"/>
        <v>49.969383837839047</v>
      </c>
    </row>
    <row r="66" spans="1:9" s="47" customFormat="1" x14ac:dyDescent="0.25">
      <c r="A66" s="129" t="s">
        <v>100</v>
      </c>
      <c r="B66" s="132"/>
      <c r="C66" s="133" t="s">
        <v>92</v>
      </c>
      <c r="D66" s="59">
        <v>175487.78</v>
      </c>
      <c r="E66" s="105">
        <f>SUMIF('[1]Matriz-CG'!$A:$A,$A66,'[1]Matriz-CG'!$J:$J)+'[1]PrevistoxReal Projetos'!E61</f>
        <v>59273.29</v>
      </c>
      <c r="F66" s="106">
        <f>SUMIF('[1]Matriz-CG'!$A:$A,$A66,'[1]Matriz-CG'!$O:$O)</f>
        <v>81330.289999999994</v>
      </c>
      <c r="G66" s="106">
        <f>SUMIF('[1]Matriz-CG'!$A:$A,$A66,'[1]Matriz-CG'!T:T)</f>
        <v>0</v>
      </c>
      <c r="H66" s="134">
        <f>SUM(E66:G66)</f>
        <v>140603.57999999999</v>
      </c>
      <c r="I66" s="46">
        <f t="shared" si="8"/>
        <v>80.12157883585968</v>
      </c>
    </row>
    <row r="67" spans="1:9" s="47" customFormat="1" ht="12.75" customHeight="1" x14ac:dyDescent="0.25">
      <c r="A67" s="129" t="s">
        <v>101</v>
      </c>
      <c r="B67" s="109"/>
      <c r="C67" s="130" t="s">
        <v>102</v>
      </c>
      <c r="D67" s="54">
        <f>D68+D69</f>
        <v>109106.84</v>
      </c>
      <c r="E67" s="120">
        <f t="shared" ref="E67:G67" si="11">SUM(E68:E69)</f>
        <v>55771.710000000006</v>
      </c>
      <c r="F67" s="120">
        <f t="shared" si="11"/>
        <v>26200.309999999998</v>
      </c>
      <c r="G67" s="120">
        <f t="shared" si="11"/>
        <v>0</v>
      </c>
      <c r="H67" s="131">
        <f>SUM(H68:H69)</f>
        <v>81972.01999999999</v>
      </c>
      <c r="I67" s="46">
        <f>IFERROR(H67/D67*100,"0")</f>
        <v>75.130046842159487</v>
      </c>
    </row>
    <row r="68" spans="1:9" s="47" customFormat="1" x14ac:dyDescent="0.25">
      <c r="A68" s="129" t="s">
        <v>103</v>
      </c>
      <c r="B68" s="132"/>
      <c r="C68" s="133" t="s">
        <v>90</v>
      </c>
      <c r="D68" s="59">
        <v>24688.400000000001</v>
      </c>
      <c r="E68" s="105">
        <f>SUMIF('[1]Matriz-CG'!$A:$A,$A68,'[1]Matriz-CG'!$J:$J)</f>
        <v>14509.490000000002</v>
      </c>
      <c r="F68" s="106">
        <f>SUMIF('[1]Matriz-CG'!$A:$A,$A68,'[1]Matriz-CG'!$O:$O)</f>
        <v>11899.69</v>
      </c>
      <c r="G68" s="107">
        <f>SUMIF('[1]Matriz-CG'!$A:$A,$A68,'[1]Matriz-CG'!T:T)</f>
        <v>0</v>
      </c>
      <c r="H68" s="134">
        <f>SUM(E68:G68)</f>
        <v>26409.18</v>
      </c>
      <c r="I68" s="46">
        <f>IFERROR(H68/D68*100,"0")</f>
        <v>106.96999400528182</v>
      </c>
    </row>
    <row r="69" spans="1:9" s="47" customFormat="1" x14ac:dyDescent="0.25">
      <c r="A69" s="129" t="s">
        <v>104</v>
      </c>
      <c r="B69" s="132"/>
      <c r="C69" s="133" t="s">
        <v>92</v>
      </c>
      <c r="D69" s="59">
        <v>84418.44</v>
      </c>
      <c r="E69" s="105">
        <f>SUMIF('[1]Matriz-CG'!$A:$A,$A69,'[1]Matriz-CG'!$J:$J)</f>
        <v>41262.22</v>
      </c>
      <c r="F69" s="106">
        <f>SUMIF('[1]Matriz-CG'!$A:$A,$A69,'[1]Matriz-CG'!$O:$O)</f>
        <v>14300.619999999999</v>
      </c>
      <c r="G69" s="107">
        <f>SUMIF('[1]Matriz-CG'!$A:$A,$A69,'[1]Matriz-CG'!T:T)</f>
        <v>0</v>
      </c>
      <c r="H69" s="134">
        <f>SUM(E69:G69)</f>
        <v>55562.84</v>
      </c>
      <c r="I69" s="46">
        <f>IFERROR(H69/D69*100,"0")</f>
        <v>65.818368593402099</v>
      </c>
    </row>
    <row r="70" spans="1:9" s="47" customFormat="1" ht="28.5" customHeight="1" x14ac:dyDescent="0.25">
      <c r="A70" s="39" t="s">
        <v>105</v>
      </c>
      <c r="B70" s="124"/>
      <c r="C70" s="125" t="s">
        <v>106</v>
      </c>
      <c r="D70" s="54">
        <f t="shared" ref="D70:F70" si="12">SUM(D71:D78)</f>
        <v>3902067.23</v>
      </c>
      <c r="E70" s="120">
        <f>SUM(E71:E78)</f>
        <v>2649832.31</v>
      </c>
      <c r="F70" s="120">
        <f t="shared" si="12"/>
        <v>1521948.09</v>
      </c>
      <c r="G70" s="120">
        <f>SUM(G71:G78)</f>
        <v>0</v>
      </c>
      <c r="H70" s="131">
        <f>SUM(H71:H78)</f>
        <v>4171780.4000000004</v>
      </c>
      <c r="I70" s="46">
        <f t="shared" ref="I70:I77" si="13">H70/D70*100</f>
        <v>106.91205850904831</v>
      </c>
    </row>
    <row r="71" spans="1:9" s="47" customFormat="1" x14ac:dyDescent="0.25">
      <c r="A71" s="129" t="s">
        <v>107</v>
      </c>
      <c r="B71" s="132"/>
      <c r="C71" s="104" t="s">
        <v>108</v>
      </c>
      <c r="D71" s="63">
        <v>869762.67</v>
      </c>
      <c r="E71" s="105">
        <f>SUMIF('[1]Matriz-CG'!$A:$A,$A71,'[1]Matriz-CG'!$J:$J)+'[1]PrevistoxReal PC '!E71</f>
        <v>490077.73</v>
      </c>
      <c r="F71" s="106">
        <f>SUMIF('[1]Matriz-CG'!$A:$A,$A71,'[1]Matriz-CG'!$O:$O)+'[1]PrevistoxReal PC '!F71</f>
        <v>387416.16000000003</v>
      </c>
      <c r="G71" s="106">
        <f>SUMIF('[1]Matriz-CG'!$A:$A,$A71,'[1]Matriz-CG'!T:T)</f>
        <v>0</v>
      </c>
      <c r="H71" s="134">
        <f t="shared" ref="H71:H78" si="14">SUM(E71:G71)</f>
        <v>877493.89</v>
      </c>
      <c r="I71" s="46">
        <f t="shared" si="13"/>
        <v>100.88888845965303</v>
      </c>
    </row>
    <row r="72" spans="1:9" s="47" customFormat="1" ht="12.75" customHeight="1" x14ac:dyDescent="0.25">
      <c r="A72" s="129" t="s">
        <v>109</v>
      </c>
      <c r="B72" s="132"/>
      <c r="C72" s="104" t="s">
        <v>110</v>
      </c>
      <c r="D72" s="63">
        <v>2386772.4300000002</v>
      </c>
      <c r="E72" s="105">
        <f>SUMIF('[1]Matriz-CG'!$A:$A,$A72,'[1]Matriz-CG'!$J:$J)</f>
        <v>1525985.49</v>
      </c>
      <c r="F72" s="106">
        <f>SUMIF('[1]Matriz-CG'!$A:$A,$A72,'[1]Matriz-CG'!$O:$O)</f>
        <v>877188.61</v>
      </c>
      <c r="G72" s="106">
        <f>SUMIF('[1]Matriz-CG'!$A:$A,$A72,'[1]Matriz-CG'!T:T)</f>
        <v>0</v>
      </c>
      <c r="H72" s="134">
        <f t="shared" si="14"/>
        <v>2403174.1</v>
      </c>
      <c r="I72" s="46">
        <f t="shared" si="13"/>
        <v>100.68719035773344</v>
      </c>
    </row>
    <row r="73" spans="1:9" s="47" customFormat="1" x14ac:dyDescent="0.25">
      <c r="A73" s="129" t="s">
        <v>111</v>
      </c>
      <c r="B73" s="132"/>
      <c r="C73" s="104" t="s">
        <v>112</v>
      </c>
      <c r="D73" s="63">
        <v>76320</v>
      </c>
      <c r="E73" s="105">
        <f>SUMIF('[1]Matriz-CG'!$A:$A,$A73,'[1]Matriz-CG'!$J:$J)</f>
        <v>54343.119999999995</v>
      </c>
      <c r="F73" s="106">
        <f>SUMIF('[1]Matriz-CG'!$A:$A,$A73,'[1]Matriz-CG'!$O:$O)</f>
        <v>25343.119999999999</v>
      </c>
      <c r="G73" s="106">
        <f>SUMIF('[1]Matriz-CG'!$A:$A,$A73,'[1]Matriz-CG'!T:T)</f>
        <v>0</v>
      </c>
      <c r="H73" s="134">
        <f t="shared" si="14"/>
        <v>79686.239999999991</v>
      </c>
      <c r="I73" s="46">
        <f t="shared" si="13"/>
        <v>104.41069182389936</v>
      </c>
    </row>
    <row r="74" spans="1:9" s="47" customFormat="1" ht="12.75" customHeight="1" x14ac:dyDescent="0.25">
      <c r="A74" s="129" t="s">
        <v>113</v>
      </c>
      <c r="B74" s="132"/>
      <c r="C74" s="104" t="s">
        <v>114</v>
      </c>
      <c r="D74" s="63">
        <v>262796.13</v>
      </c>
      <c r="E74" s="105">
        <f>SUMIF('[1]Matriz-CG'!$A:$A,$A74,'[1]Matriz-CG'!$J:$J)</f>
        <v>187130.69999999998</v>
      </c>
      <c r="F74" s="106">
        <f>SUMIF('[1]Matriz-CG'!$A:$A,$A74,'[1]Matriz-CG'!$O:$O)</f>
        <v>139385.19999999998</v>
      </c>
      <c r="G74" s="106">
        <f>SUMIF('[1]Matriz-CG'!$A:$A,$A74,'[1]Matriz-CG'!T:T)</f>
        <v>0</v>
      </c>
      <c r="H74" s="134">
        <f t="shared" si="14"/>
        <v>326515.89999999997</v>
      </c>
      <c r="I74" s="46">
        <f t="shared" si="13"/>
        <v>124.2468448831419</v>
      </c>
    </row>
    <row r="75" spans="1:9" s="136" customFormat="1" ht="12.75" customHeight="1" x14ac:dyDescent="0.25">
      <c r="A75" s="135" t="s">
        <v>115</v>
      </c>
      <c r="B75" s="57"/>
      <c r="C75" s="58" t="s">
        <v>116</v>
      </c>
      <c r="D75" s="63">
        <v>214466</v>
      </c>
      <c r="E75" s="105">
        <f>SUMIF('[1]Matriz-CG'!$A:$A,$A75,'[1]Matriz-CG'!$J:$J)+'[1]PrevistoxReal PC '!E75</f>
        <v>378269.69999999995</v>
      </c>
      <c r="F75" s="106">
        <f>SUMIF('[1]Matriz-CG'!$A:$A,$A75,'[1]Matriz-CG'!$O:$O)+'[1]PrevistoxReal Projetos'!F70</f>
        <v>69341.600000000006</v>
      </c>
      <c r="G75" s="106">
        <f>SUMIF('[1]Matriz-CG'!$A:$A,$A75,'[1]Matriz-CG'!T:T)</f>
        <v>0</v>
      </c>
      <c r="H75" s="134">
        <f t="shared" si="14"/>
        <v>447611.29999999993</v>
      </c>
      <c r="I75" s="46">
        <f t="shared" si="13"/>
        <v>208.7096789234657</v>
      </c>
    </row>
    <row r="76" spans="1:9" s="136" customFormat="1" x14ac:dyDescent="0.25">
      <c r="A76" s="135" t="s">
        <v>117</v>
      </c>
      <c r="B76" s="57"/>
      <c r="C76" s="58" t="s">
        <v>118</v>
      </c>
      <c r="D76" s="63">
        <v>3000</v>
      </c>
      <c r="E76" s="105">
        <f>SUMIF('[1]Matriz-CG'!$A:$A,$A76,'[1]Matriz-CG'!$J:$J)</f>
        <v>2128.77</v>
      </c>
      <c r="F76" s="106">
        <f>SUMIF('[1]Matriz-CG'!$A:$A,$A76,'[1]Matriz-CG'!$O:$O)</f>
        <v>17325</v>
      </c>
      <c r="G76" s="106">
        <f>SUMIF('[1]Matriz-CG'!$A:$A,$A76,'[1]Matriz-CG'!T:T)</f>
        <v>0</v>
      </c>
      <c r="H76" s="134">
        <f t="shared" si="14"/>
        <v>19453.77</v>
      </c>
      <c r="I76" s="46">
        <f>IFERROR(H76/D76*100,"0")</f>
        <v>648.45899999999995</v>
      </c>
    </row>
    <row r="77" spans="1:9" s="136" customFormat="1" x14ac:dyDescent="0.25">
      <c r="A77" s="135" t="s">
        <v>119</v>
      </c>
      <c r="B77" s="57"/>
      <c r="C77" s="58" t="s">
        <v>120</v>
      </c>
      <c r="D77" s="63">
        <v>70000</v>
      </c>
      <c r="E77" s="105">
        <f>SUMIF('[1]Matriz-CG'!$A:$A,$A77,'[1]Matriz-CG'!$J:$J)+'[1]PrevistoxReal Projetos'!E72</f>
        <v>0</v>
      </c>
      <c r="F77" s="106">
        <f>SUMIF('[1]Matriz-CG'!$A:$A,$A77,'[1]Matriz-CG'!$O:$O)+'[1]PrevistoxReal Projetos'!F72</f>
        <v>0</v>
      </c>
      <c r="G77" s="106">
        <f>SUMIF('[1]Matriz-CG'!$A:$A,$A77,'[1]Matriz-CG'!T:T)</f>
        <v>0</v>
      </c>
      <c r="H77" s="134">
        <f t="shared" si="14"/>
        <v>0</v>
      </c>
      <c r="I77" s="46">
        <f t="shared" si="13"/>
        <v>0</v>
      </c>
    </row>
    <row r="78" spans="1:9" s="47" customFormat="1" ht="12.75" customHeight="1" x14ac:dyDescent="0.25">
      <c r="A78" s="129" t="s">
        <v>121</v>
      </c>
      <c r="B78" s="132"/>
      <c r="C78" s="104" t="s">
        <v>122</v>
      </c>
      <c r="D78" s="63">
        <v>18950</v>
      </c>
      <c r="E78" s="105">
        <f>SUMIF('[1]Matriz-CG'!$A:$A,$A78,'[1]Matriz-CG'!$J:$J)</f>
        <v>11896.8</v>
      </c>
      <c r="F78" s="106">
        <f>SUMIF('[1]Matriz-CG'!$A:$A,$A78,'[1]Matriz-CG'!$O:$O)</f>
        <v>5948.4</v>
      </c>
      <c r="G78" s="106">
        <f>SUMIF('[1]Matriz-CG'!$A:$A,$A78,'[1]Matriz-CG'!T:T)</f>
        <v>0</v>
      </c>
      <c r="H78" s="134">
        <f t="shared" si="14"/>
        <v>17845.199999999997</v>
      </c>
      <c r="I78" s="46">
        <f>IFERROR(H78/D78*100,"0")</f>
        <v>94.169920844327166</v>
      </c>
    </row>
    <row r="79" spans="1:9" s="47" customFormat="1" ht="18" customHeight="1" x14ac:dyDescent="0.25">
      <c r="A79" s="39" t="s">
        <v>123</v>
      </c>
      <c r="B79" s="124"/>
      <c r="C79" s="125" t="s">
        <v>124</v>
      </c>
      <c r="D79" s="54">
        <f>SUM(D80:D81)+SUM(D88:D95)</f>
        <v>2779034.37</v>
      </c>
      <c r="E79" s="99">
        <f>SUM(E80:E81)+SUM(E88:E95)</f>
        <v>1545895.0899999999</v>
      </c>
      <c r="F79" s="99">
        <f>SUM(F80:F81)+SUM(F88:F95)</f>
        <v>961929.38000000012</v>
      </c>
      <c r="G79" s="99">
        <f>SUM(G80:G81)+SUM(G88:G95)</f>
        <v>0</v>
      </c>
      <c r="H79" s="99">
        <f>SUM(H80:H81)+SUM(H88:H95)</f>
        <v>2507824.4699999997</v>
      </c>
      <c r="I79" s="46">
        <f>H79/D79*100</f>
        <v>90.240858374126532</v>
      </c>
    </row>
    <row r="80" spans="1:9" s="47" customFormat="1" ht="12.75" customHeight="1" x14ac:dyDescent="0.25">
      <c r="A80" s="129" t="s">
        <v>125</v>
      </c>
      <c r="B80" s="132"/>
      <c r="C80" s="104" t="s">
        <v>126</v>
      </c>
      <c r="D80" s="59">
        <v>0</v>
      </c>
      <c r="E80" s="105">
        <f>SUMIF('[1]Matriz-CG'!$A:$A,$A80,'[1]Matriz-CG'!$J:$J)</f>
        <v>0</v>
      </c>
      <c r="F80" s="106">
        <f>SUMIF('[1]Matriz-CG'!$A:$A,$A80,'[1]Matriz-CG'!$O:$O)</f>
        <v>0</v>
      </c>
      <c r="G80" s="106">
        <f>SUMIF('[1]Matriz-CG'!$A:$A,$A80,'[1]Matriz-CG'!T:T)</f>
        <v>0</v>
      </c>
      <c r="H80" s="134">
        <f t="shared" ref="H80:H86" si="15">SUM(E80:G80)</f>
        <v>0</v>
      </c>
      <c r="I80" s="46" t="str">
        <f>IFERROR(H80/D80*100,"0")</f>
        <v>0</v>
      </c>
    </row>
    <row r="81" spans="1:9" s="47" customFormat="1" x14ac:dyDescent="0.25">
      <c r="A81" s="129" t="s">
        <v>127</v>
      </c>
      <c r="B81" s="132"/>
      <c r="C81" s="137" t="s">
        <v>128</v>
      </c>
      <c r="D81" s="59">
        <f>SUM(D82:D87)</f>
        <v>2062734.3699999999</v>
      </c>
      <c r="E81" s="105">
        <f>SUM(E82:E86)</f>
        <v>957661.48</v>
      </c>
      <c r="F81" s="105">
        <f>SUM(F82:F86)</f>
        <v>798062.12000000011</v>
      </c>
      <c r="G81" s="105">
        <v>0</v>
      </c>
      <c r="H81" s="134">
        <f t="shared" si="15"/>
        <v>1755723.6</v>
      </c>
      <c r="I81" s="46">
        <f t="shared" ref="I81:I86" si="16">H81/D81*100</f>
        <v>85.116320624453465</v>
      </c>
    </row>
    <row r="82" spans="1:9" s="47" customFormat="1" x14ac:dyDescent="0.25">
      <c r="A82" s="129" t="s">
        <v>129</v>
      </c>
      <c r="B82" s="132"/>
      <c r="C82" s="133" t="s">
        <v>130</v>
      </c>
      <c r="D82" s="59">
        <v>234619.44</v>
      </c>
      <c r="E82" s="105">
        <f>SUMIF('[1]Matriz-CG'!$A:$A,$A82,'[1]Matriz-CG'!$J:$J)+'[1]PrevistoxReal PC '!E82</f>
        <v>132230.59999999998</v>
      </c>
      <c r="F82" s="106">
        <f>SUMIF('[1]Matriz-CG'!$A:$A,$A82,'[1]Matriz-CG'!$O:$O)</f>
        <v>89993.38</v>
      </c>
      <c r="G82" s="106">
        <f>SUMIF('[1]Matriz-CG'!$A:$A,$A82,'[1]Matriz-CG'!T:T)</f>
        <v>0</v>
      </c>
      <c r="H82" s="134">
        <f t="shared" si="15"/>
        <v>222223.97999999998</v>
      </c>
      <c r="I82" s="46">
        <f t="shared" si="16"/>
        <v>94.716780502076034</v>
      </c>
    </row>
    <row r="83" spans="1:9" s="47" customFormat="1" x14ac:dyDescent="0.25">
      <c r="A83" s="129" t="s">
        <v>131</v>
      </c>
      <c r="B83" s="132"/>
      <c r="C83" s="133" t="s">
        <v>132</v>
      </c>
      <c r="D83" s="59">
        <v>1723380.3</v>
      </c>
      <c r="E83" s="105">
        <f>SUMIF('[1]Matriz-CG'!$A:$A,$A83,'[1]Matriz-CG'!$J:$J)+'[1]PrevistoxReal PC '!E83</f>
        <v>765660.51</v>
      </c>
      <c r="F83" s="106">
        <f>SUMIF('[1]Matriz-CG'!$A:$A,$A83,'[1]Matriz-CG'!$O:$O)+'[1]PrevistoxReal PC '!F83</f>
        <v>653310.69000000006</v>
      </c>
      <c r="G83" s="106">
        <v>0</v>
      </c>
      <c r="H83" s="134">
        <f t="shared" si="15"/>
        <v>1418971.2000000002</v>
      </c>
      <c r="I83" s="46">
        <f t="shared" si="16"/>
        <v>82.336510403420533</v>
      </c>
    </row>
    <row r="84" spans="1:9" s="47" customFormat="1" x14ac:dyDescent="0.25">
      <c r="A84" s="129" t="s">
        <v>133</v>
      </c>
      <c r="B84" s="132"/>
      <c r="C84" s="133" t="s">
        <v>134</v>
      </c>
      <c r="D84" s="59">
        <v>14734.63</v>
      </c>
      <c r="E84" s="105">
        <f>SUMIF('[1]Matriz-CG'!$A:$A,$A84,'[1]Matriz-CG'!$J:$J)+'[1]PrevistoxReal PC '!E84</f>
        <v>9664.330000000009</v>
      </c>
      <c r="F84" s="106">
        <f>SUMIF('[1]Matriz-CG'!$A:$A,$A84,'[1]Matriz-CG'!$O:$O)+'[1]PrevistoxReal PC '!F84</f>
        <v>2941.7700000000004</v>
      </c>
      <c r="G84" s="106">
        <f>SUMIF('[1]Matriz-CG'!$A:$A,$A84,'[1]Matriz-CG'!T:T)</f>
        <v>0</v>
      </c>
      <c r="H84" s="134">
        <f t="shared" si="15"/>
        <v>12606.100000000009</v>
      </c>
      <c r="I84" s="46">
        <f t="shared" si="16"/>
        <v>85.554235158941964</v>
      </c>
    </row>
    <row r="85" spans="1:9" s="47" customFormat="1" x14ac:dyDescent="0.25">
      <c r="A85" s="129" t="s">
        <v>135</v>
      </c>
      <c r="B85" s="132"/>
      <c r="C85" s="133" t="s">
        <v>136</v>
      </c>
      <c r="D85" s="59">
        <v>70000</v>
      </c>
      <c r="E85" s="105">
        <f>SUMIF('[1]Matriz-CG'!$A:$A,$A85,'[1]Matriz-CG'!$J:$J)</f>
        <v>38733.279999999999</v>
      </c>
      <c r="F85" s="106">
        <f>SUMIF('[1]Matriz-CG'!$A:$A,$A85,'[1]Matriz-CG'!$O:$O)+'[1]PrevistoxReal Projetos'!F80</f>
        <v>47321.78</v>
      </c>
      <c r="G85" s="106">
        <f>SUMIF('[1]Matriz-CG'!$A:$A,$A85,'[1]Matriz-CG'!T:T)</f>
        <v>0</v>
      </c>
      <c r="H85" s="134">
        <f t="shared" si="15"/>
        <v>86055.06</v>
      </c>
      <c r="I85" s="46">
        <f t="shared" si="16"/>
        <v>122.9358</v>
      </c>
    </row>
    <row r="86" spans="1:9" s="47" customFormat="1" x14ac:dyDescent="0.25">
      <c r="A86" s="129" t="s">
        <v>137</v>
      </c>
      <c r="B86" s="132"/>
      <c r="C86" s="133" t="s">
        <v>138</v>
      </c>
      <c r="D86" s="59">
        <v>20000</v>
      </c>
      <c r="E86" s="105">
        <f>SUMIF('[1]Matriz-CG'!$A:$A,$A86,'[1]Matriz-CG'!$J:$J)</f>
        <v>11372.76</v>
      </c>
      <c r="F86" s="106">
        <f>SUMIF('[1]Matriz-CG'!$A:$A,$A86,'[1]Matriz-CG'!$O:$O)</f>
        <v>4494.5</v>
      </c>
      <c r="G86" s="106">
        <f>SUMIF('[1]Matriz-CG'!$A:$A,$A86,'[1]Matriz-CG'!T:T)</f>
        <v>0</v>
      </c>
      <c r="H86" s="134">
        <f t="shared" si="15"/>
        <v>15867.26</v>
      </c>
      <c r="I86" s="46">
        <f t="shared" si="16"/>
        <v>79.336300000000008</v>
      </c>
    </row>
    <row r="87" spans="1:9" s="47" customFormat="1" x14ac:dyDescent="0.25">
      <c r="A87" s="129" t="s">
        <v>139</v>
      </c>
      <c r="B87" s="132"/>
      <c r="C87" s="133" t="s">
        <v>140</v>
      </c>
      <c r="D87" s="59">
        <v>0</v>
      </c>
      <c r="E87" s="105"/>
      <c r="F87" s="106"/>
      <c r="G87" s="106">
        <f>SUMIF('[1]Matriz-CG'!$A:$A,$A87,'[1]Matriz-CG'!T:T)</f>
        <v>0</v>
      </c>
      <c r="H87" s="134"/>
      <c r="I87" s="46" t="str">
        <f>IFERROR(H87/D87*100,"0")</f>
        <v>0</v>
      </c>
    </row>
    <row r="88" spans="1:9" s="47" customFormat="1" ht="12.75" customHeight="1" x14ac:dyDescent="0.25">
      <c r="A88" s="129" t="s">
        <v>141</v>
      </c>
      <c r="B88" s="57"/>
      <c r="C88" s="58" t="s">
        <v>142</v>
      </c>
      <c r="D88" s="59">
        <v>20200</v>
      </c>
      <c r="E88" s="105">
        <f>SUMIF('[1]Matriz-CG'!$A:$A,$A88,'[1]Matriz-CG'!$J:$J)+'[1]PrevistoxReal PC '!E88</f>
        <v>19782.739999999998</v>
      </c>
      <c r="F88" s="106">
        <f>SUMIF('[1]Matriz-CG'!$A:$A,$A88,'[1]Matriz-CG'!$O:$O)</f>
        <v>318</v>
      </c>
      <c r="G88" s="106">
        <f>SUMIF('[1]Matriz-CG'!$A:$A,$A88,'[1]Matriz-CG'!T:T)</f>
        <v>0</v>
      </c>
      <c r="H88" s="134">
        <f t="shared" ref="H88:H93" si="17">SUM(E88:G88)</f>
        <v>20100.739999999998</v>
      </c>
      <c r="I88" s="46">
        <f>IFERROR(H88/D88*100,"0")</f>
        <v>99.508613861386124</v>
      </c>
    </row>
    <row r="89" spans="1:9" s="136" customFormat="1" ht="12.75" customHeight="1" x14ac:dyDescent="0.25">
      <c r="A89" s="135" t="s">
        <v>143</v>
      </c>
      <c r="B89" s="57"/>
      <c r="C89" s="58" t="s">
        <v>144</v>
      </c>
      <c r="D89" s="59">
        <v>26900</v>
      </c>
      <c r="E89" s="105">
        <f>SUMIF('[1]Matriz-CG'!$A:$A,$A89,'[1]Matriz-CG'!$J:$J)+'[1]PrevistoxReal Projetos'!E84</f>
        <v>8538.66</v>
      </c>
      <c r="F89" s="106">
        <f>SUMIF('[1]Matriz-CG'!$A:$A,$A89,'[1]Matriz-CG'!$O:$O)+'[1]PrevistoxReal Projetos'!F84</f>
        <v>9213.1099999999988</v>
      </c>
      <c r="G89" s="106">
        <f>SUMIF('[1]Matriz-CG'!$A:$A,$A89,'[1]Matriz-CG'!T:T)</f>
        <v>0</v>
      </c>
      <c r="H89" s="134">
        <f t="shared" si="17"/>
        <v>17751.769999999997</v>
      </c>
      <c r="I89" s="46">
        <f>H89/D89*100</f>
        <v>65.991710037174713</v>
      </c>
    </row>
    <row r="90" spans="1:9" s="47" customFormat="1" ht="12.75" customHeight="1" x14ac:dyDescent="0.25">
      <c r="A90" s="129" t="s">
        <v>145</v>
      </c>
      <c r="B90" s="57"/>
      <c r="C90" s="58" t="s">
        <v>146</v>
      </c>
      <c r="D90" s="59">
        <v>128300</v>
      </c>
      <c r="E90" s="105">
        <f>SUMIF('[1]Matriz-CG'!$A:$A,$A90,'[1]Matriz-CG'!$J:$J)</f>
        <v>105707.51</v>
      </c>
      <c r="F90" s="106">
        <f>SUMIF('[1]Matriz-CG'!$A:$A,$A90,'[1]Matriz-CG'!$O:$O)+'[1]PrevistoxReal Projetos'!F85</f>
        <v>43431.74</v>
      </c>
      <c r="G90" s="106">
        <f>SUMIF('[1]Matriz-CG'!$A:$A,$A90,'[1]Matriz-CG'!T:T)</f>
        <v>0</v>
      </c>
      <c r="H90" s="134">
        <f t="shared" si="17"/>
        <v>149139.25</v>
      </c>
      <c r="I90" s="46">
        <f>H90/D90*100</f>
        <v>116.24259547934528</v>
      </c>
    </row>
    <row r="91" spans="1:9" s="47" customFormat="1" ht="12.75" customHeight="1" x14ac:dyDescent="0.25">
      <c r="A91" s="135" t="s">
        <v>147</v>
      </c>
      <c r="B91" s="57"/>
      <c r="C91" s="58" t="s">
        <v>148</v>
      </c>
      <c r="D91" s="59">
        <v>29500</v>
      </c>
      <c r="E91" s="105">
        <f>SUMIF('[1]Matriz-CG'!$A:$A,$A91,'[1]Matriz-CG'!$J:$J)+'[1]PrevistoxReal Projetos'!E86+'[1]PrevistoxReal PC '!E91</f>
        <v>52227.319999999992</v>
      </c>
      <c r="F91" s="106">
        <f>SUMIF('[1]Matriz-CG'!$A:$A,$A91,'[1]Matriz-CG'!$O:$O)+'[1]PrevistoxReal Projetos'!F86+'[1]PrevistoxReal PC '!F91</f>
        <v>33758.499999999993</v>
      </c>
      <c r="G91" s="106">
        <f>SUMIF('[1]Matriz-CG'!$A:$A,$A91,'[1]Matriz-CG'!T:T)</f>
        <v>0</v>
      </c>
      <c r="H91" s="134">
        <f t="shared" si="17"/>
        <v>85985.819999999978</v>
      </c>
      <c r="I91" s="46">
        <f>H91/D91*100</f>
        <v>291.4773559322033</v>
      </c>
    </row>
    <row r="92" spans="1:9" s="47" customFormat="1" ht="12.75" customHeight="1" x14ac:dyDescent="0.25">
      <c r="A92" s="129" t="s">
        <v>149</v>
      </c>
      <c r="B92" s="132"/>
      <c r="C92" s="104" t="s">
        <v>150</v>
      </c>
      <c r="D92" s="59">
        <v>60400</v>
      </c>
      <c r="E92" s="105">
        <f>SUMIF('[1]Matriz-CG'!$A:$A,$A92,'[1]Matriz-CG'!$J:$J)+'[1]PrevistoxReal Projetos'!E87</f>
        <v>19935.68</v>
      </c>
      <c r="F92" s="106">
        <f>SUMIF('[1]Matriz-CG'!$A:$A,$A92,'[1]Matriz-CG'!$O:$O)+'[1]PrevistoxReal Projetos'!F87</f>
        <v>14111.150000000001</v>
      </c>
      <c r="G92" s="106">
        <f>SUMIF('[1]Matriz-CG'!$A:$A,$A92,'[1]Matriz-CG'!T:T)</f>
        <v>0</v>
      </c>
      <c r="H92" s="134">
        <f t="shared" si="17"/>
        <v>34046.83</v>
      </c>
      <c r="I92" s="46">
        <f>H92/D92*100</f>
        <v>56.368923841059605</v>
      </c>
    </row>
    <row r="93" spans="1:9" s="47" customFormat="1" ht="12.75" customHeight="1" x14ac:dyDescent="0.25">
      <c r="A93" s="129" t="s">
        <v>151</v>
      </c>
      <c r="B93" s="132"/>
      <c r="C93" s="104" t="s">
        <v>152</v>
      </c>
      <c r="D93" s="59">
        <v>50000</v>
      </c>
      <c r="E93" s="105">
        <f>SUMIF('[1]Matriz-CG'!$A:$A,$A93,'[1]Matriz-CG'!$J:$J)</f>
        <v>40491.700000000004</v>
      </c>
      <c r="F93" s="106">
        <f>SUMIF('[1]Matriz-CG'!$A:$A,$A93,'[1]Matriz-CG'!$O:$O)</f>
        <v>26354.670000000002</v>
      </c>
      <c r="G93" s="106">
        <f>SUMIF('[1]Matriz-CG'!$A:$A,$A93,'[1]Matriz-CG'!T:T)</f>
        <v>0</v>
      </c>
      <c r="H93" s="134">
        <f t="shared" si="17"/>
        <v>66846.37000000001</v>
      </c>
      <c r="I93" s="46">
        <f>IFERROR(H93/D93*100,"0")</f>
        <v>133.69274000000001</v>
      </c>
    </row>
    <row r="94" spans="1:9" s="47" customFormat="1" ht="12.75" customHeight="1" x14ac:dyDescent="0.25">
      <c r="A94" s="129" t="s">
        <v>153</v>
      </c>
      <c r="B94" s="132"/>
      <c r="C94" s="104" t="s">
        <v>154</v>
      </c>
      <c r="D94" s="59">
        <v>0</v>
      </c>
      <c r="E94" s="105"/>
      <c r="F94" s="106">
        <f>SUMIF('[1]Matriz-CG'!$A:$A,$A94,'[1]Matriz-CG'!$O:$O)</f>
        <v>0</v>
      </c>
      <c r="G94" s="106">
        <f>SUMIF('[1]Matriz-CG'!$A:$A,$A94,'[1]Matriz-CG'!T:T)</f>
        <v>0</v>
      </c>
      <c r="H94" s="134"/>
      <c r="I94" s="46" t="str">
        <f>IFERROR(H94/D94*100,"0")</f>
        <v>0</v>
      </c>
    </row>
    <row r="95" spans="1:9" s="136" customFormat="1" ht="12.75" customHeight="1" x14ac:dyDescent="0.25">
      <c r="A95" s="129" t="s">
        <v>155</v>
      </c>
      <c r="B95" s="57"/>
      <c r="C95" s="58" t="s">
        <v>156</v>
      </c>
      <c r="D95" s="59">
        <v>401000</v>
      </c>
      <c r="E95" s="105">
        <f>SUMIF('[1]Matriz-CG'!$A:$A,$A95,'[1]Matriz-CG'!$J:$J)</f>
        <v>341550</v>
      </c>
      <c r="F95" s="106">
        <f>SUMIF('[1]Matriz-CG'!$A:$A,$A95,'[1]Matriz-CG'!$O:$O)</f>
        <v>36680.089999999997</v>
      </c>
      <c r="G95" s="106">
        <f>SUMIF('[1]Matriz-CG'!$A:$A,$A95,'[1]Matriz-CG'!T:T)</f>
        <v>0</v>
      </c>
      <c r="H95" s="134">
        <f>SUM(E95:G95)</f>
        <v>378230.08999999997</v>
      </c>
      <c r="I95" s="46">
        <f>IFERROR(H95/D95*100,"0")</f>
        <v>94.321718204488775</v>
      </c>
    </row>
    <row r="96" spans="1:9" s="47" customFormat="1" ht="12.75" customHeight="1" x14ac:dyDescent="0.25">
      <c r="A96" s="39" t="s">
        <v>157</v>
      </c>
      <c r="B96" s="124"/>
      <c r="C96" s="125" t="s">
        <v>158</v>
      </c>
      <c r="D96" s="54">
        <f t="shared" ref="D96:G96" si="18">SUM(D97:D102)</f>
        <v>1016088.46</v>
      </c>
      <c r="E96" s="138">
        <f t="shared" si="18"/>
        <v>557785.2899999998</v>
      </c>
      <c r="F96" s="127">
        <f t="shared" si="18"/>
        <v>350261.27999999997</v>
      </c>
      <c r="G96" s="127">
        <f t="shared" si="18"/>
        <v>0</v>
      </c>
      <c r="H96" s="131">
        <f>SUM(H97:H102)</f>
        <v>908046.56999999983</v>
      </c>
      <c r="I96" s="46">
        <f>H96/D96*100</f>
        <v>89.366881501636172</v>
      </c>
    </row>
    <row r="97" spans="1:9" s="47" customFormat="1" ht="27" customHeight="1" x14ac:dyDescent="0.25">
      <c r="A97" s="139" t="s">
        <v>159</v>
      </c>
      <c r="B97" s="57"/>
      <c r="C97" s="58" t="s">
        <v>160</v>
      </c>
      <c r="D97" s="59">
        <v>670953.46</v>
      </c>
      <c r="E97" s="105">
        <f>'PrevistoxReal CG'!E97+'PrevistoxReal MRSP'!E97+'[1]PrevistoxReal Projetos'!E92</f>
        <v>420781.31999999989</v>
      </c>
      <c r="F97" s="106">
        <f>SUMIF('[1]Matriz-CG'!$A:$A,$A97,'[1]Matriz-CG'!$O:$O)+'[1]PrevistoxReal Projetos'!F92+'[1]PrevistoxReal PC '!F97</f>
        <v>286898.52</v>
      </c>
      <c r="G97" s="106">
        <f>SUMIF('[1]Matriz-CG'!$A:$A,$A97,'[1]Matriz-CG'!T:T)</f>
        <v>0</v>
      </c>
      <c r="H97" s="134">
        <f t="shared" ref="H97:H102" si="19">SUM(E97:G97)</f>
        <v>707679.83999999985</v>
      </c>
      <c r="I97" s="46">
        <f>H97/D97*100</f>
        <v>105.47375968520973</v>
      </c>
    </row>
    <row r="98" spans="1:9" s="47" customFormat="1" ht="12.75" customHeight="1" x14ac:dyDescent="0.25">
      <c r="A98" s="139" t="s">
        <v>161</v>
      </c>
      <c r="B98" s="132"/>
      <c r="C98" s="104" t="s">
        <v>162</v>
      </c>
      <c r="D98" s="59">
        <v>76635</v>
      </c>
      <c r="E98" s="105">
        <f>SUMIF('[1]Matriz-CG'!$A:$A,$A98,'[1]Matriz-CG'!$J:$J)</f>
        <v>54843.119999999995</v>
      </c>
      <c r="F98" s="106">
        <f>SUMIF('[1]Matriz-CG'!$A:$A,$A98,'[1]Matriz-CG'!$O:$O)</f>
        <v>23461.16</v>
      </c>
      <c r="G98" s="106">
        <f>SUMIF('[1]Matriz-CG'!$A:$A,$A98,'[1]Matriz-CG'!T:T)</f>
        <v>0</v>
      </c>
      <c r="H98" s="134">
        <f t="shared" si="19"/>
        <v>78304.28</v>
      </c>
      <c r="I98" s="46">
        <f>H98/D98*100</f>
        <v>102.17822143929014</v>
      </c>
    </row>
    <row r="99" spans="1:9" s="47" customFormat="1" ht="12.75" customHeight="1" x14ac:dyDescent="0.25">
      <c r="A99" s="139" t="s">
        <v>163</v>
      </c>
      <c r="B99" s="132"/>
      <c r="C99" s="104" t="s">
        <v>164</v>
      </c>
      <c r="D99" s="59">
        <v>0</v>
      </c>
      <c r="E99" s="105">
        <f>SUMIF('[1]Matriz-CG'!$A:$A,$A99,'[1]Matriz-CG'!$J:$J)</f>
        <v>0</v>
      </c>
      <c r="F99" s="106">
        <f>SUMIF('[1]Matriz-CG'!$A:$A,$A99,'[1]Matriz-CG'!$O:$O)</f>
        <v>0</v>
      </c>
      <c r="G99" s="106">
        <f>SUMIF('[1]Matriz-CG'!$A:$A,$A99,'[1]Matriz-CG'!T:T)</f>
        <v>0</v>
      </c>
      <c r="H99" s="134">
        <f t="shared" si="19"/>
        <v>0</v>
      </c>
      <c r="I99" s="46" t="str">
        <f>IFERROR(H99/D99*100,"0")</f>
        <v>0</v>
      </c>
    </row>
    <row r="100" spans="1:9" s="47" customFormat="1" ht="12.75" customHeight="1" x14ac:dyDescent="0.25">
      <c r="A100" s="139" t="s">
        <v>165</v>
      </c>
      <c r="B100" s="132"/>
      <c r="C100" s="104" t="s">
        <v>166</v>
      </c>
      <c r="D100" s="59">
        <v>133500</v>
      </c>
      <c r="E100" s="105">
        <f>SUMIF('[1]Matriz-CG'!$A:$A,$A100,'[1]Matriz-CG'!$J:$J)</f>
        <v>44635.85</v>
      </c>
      <c r="F100" s="106">
        <f>SUMIF('[1]Matriz-CG'!$A:$A,$A100,'[1]Matriz-CG'!$O:$O)</f>
        <v>17276.599999999999</v>
      </c>
      <c r="G100" s="106">
        <f>SUMIF('[1]Matriz-CG'!$A:$A,$A100,'[1]Matriz-CG'!T:T)</f>
        <v>0</v>
      </c>
      <c r="H100" s="134">
        <f t="shared" si="19"/>
        <v>61912.45</v>
      </c>
      <c r="I100" s="46">
        <f>H100/D100*100</f>
        <v>46.376367041198499</v>
      </c>
    </row>
    <row r="101" spans="1:9" s="47" customFormat="1" ht="12.75" customHeight="1" x14ac:dyDescent="0.25">
      <c r="A101" s="139" t="s">
        <v>167</v>
      </c>
      <c r="B101" s="57"/>
      <c r="C101" s="58" t="s">
        <v>168</v>
      </c>
      <c r="D101" s="59">
        <v>135000</v>
      </c>
      <c r="E101" s="105">
        <f>SUMIF('[1]Matriz-CG'!$A:$A,$A101,'[1]Matriz-CG'!$J:$J)</f>
        <v>37525</v>
      </c>
      <c r="F101" s="106">
        <f>SUMIF('[1]Matriz-CG'!$A:$A,$A101,'[1]Matriz-CG'!$O:$O)</f>
        <v>22625</v>
      </c>
      <c r="G101" s="106">
        <f>SUMIF('[1]Matriz-CG'!$A:$A,$A101,'[1]Matriz-CG'!T:T)</f>
        <v>0</v>
      </c>
      <c r="H101" s="134">
        <f t="shared" si="19"/>
        <v>60150</v>
      </c>
      <c r="I101" s="46">
        <f>H101/D101*100</f>
        <v>44.555555555555557</v>
      </c>
    </row>
    <row r="102" spans="1:9" s="47" customFormat="1" ht="25.5" x14ac:dyDescent="0.25">
      <c r="A102" s="139" t="s">
        <v>169</v>
      </c>
      <c r="B102" s="132"/>
      <c r="C102" s="104" t="s">
        <v>170</v>
      </c>
      <c r="D102" s="59">
        <v>0</v>
      </c>
      <c r="E102" s="105">
        <f>SUMIF('[1]Matriz-CG'!$A:$A,$A102,'[1]Matriz-CG'!$J:$J)+'[1]PrevistoxReal PC '!E102</f>
        <v>0</v>
      </c>
      <c r="F102" s="106">
        <f>SUMIF('[1]Matriz-CG'!$A:$A,$A102,'[1]Matriz-CG'!$O:$O)</f>
        <v>0</v>
      </c>
      <c r="G102" s="106">
        <f>SUMIF('[1]Matriz-CG'!$A:$A,$A102,'[1]Matriz-CG'!T:T)</f>
        <v>0</v>
      </c>
      <c r="H102" s="134">
        <f t="shared" si="19"/>
        <v>0</v>
      </c>
      <c r="I102" s="46" t="str">
        <f>IFERROR(H102/D102*100,"0")</f>
        <v>0</v>
      </c>
    </row>
    <row r="103" spans="1:9" s="47" customFormat="1" ht="18" customHeight="1" x14ac:dyDescent="0.25">
      <c r="A103" s="39" t="s">
        <v>171</v>
      </c>
      <c r="B103" s="124"/>
      <c r="C103" s="125" t="s">
        <v>172</v>
      </c>
      <c r="D103" s="54">
        <f>D104+D117+D126+D133+D138</f>
        <v>11695366.26</v>
      </c>
      <c r="E103" s="126">
        <f>E104+E117+E126+E133+E138</f>
        <v>4977203.9700000007</v>
      </c>
      <c r="F103" s="126">
        <f>F104+F117+F126+F133+F138</f>
        <v>2033795.4400000006</v>
      </c>
      <c r="G103" s="126">
        <f>G104+G117+G126+G133+G138</f>
        <v>0</v>
      </c>
      <c r="H103" s="131">
        <f>H104+H117+H126+H133+H138</f>
        <v>7010999.4100000001</v>
      </c>
      <c r="I103" s="46">
        <f>H103/D103*100</f>
        <v>59.946813585297676</v>
      </c>
    </row>
    <row r="104" spans="1:9" s="47" customFormat="1" ht="12.75" customHeight="1" x14ac:dyDescent="0.25">
      <c r="A104" s="140" t="s">
        <v>173</v>
      </c>
      <c r="B104" s="141"/>
      <c r="C104" s="142" t="s">
        <v>174</v>
      </c>
      <c r="D104" s="54">
        <f>SUM(D105:D116)</f>
        <v>1282471.26</v>
      </c>
      <c r="E104" s="126">
        <f>SUM(E105:E116)</f>
        <v>1400285.82</v>
      </c>
      <c r="F104" s="126">
        <f>SUM(F105:F116)</f>
        <v>411896.36</v>
      </c>
      <c r="G104" s="126">
        <f t="shared" ref="G104" si="20">SUM(G105:G116)</f>
        <v>0</v>
      </c>
      <c r="H104" s="131">
        <f>SUM(H105:H116)</f>
        <v>1812182.18</v>
      </c>
      <c r="I104" s="46">
        <f>H104/D104*100</f>
        <v>141.30392130580768</v>
      </c>
    </row>
    <row r="105" spans="1:9" s="47" customFormat="1" ht="12.75" customHeight="1" x14ac:dyDescent="0.25">
      <c r="A105" s="135" t="s">
        <v>175</v>
      </c>
      <c r="B105" s="143"/>
      <c r="C105" s="144" t="s">
        <v>176</v>
      </c>
      <c r="D105" s="59">
        <v>1000000</v>
      </c>
      <c r="E105" s="105">
        <f>SUMIF('[1]Matriz-CG'!$A:$A,$A105,'[1]Matriz-CG'!$J:$J)+'[1]PrevistoxReal Projetos'!E100</f>
        <v>1137130.1299999999</v>
      </c>
      <c r="F105" s="106">
        <f>SUMIF('[1]Matriz-CG'!$A:$A,$A105,'[1]Matriz-CG'!$O:$O)+'[1]PrevistoxReal Projetos'!F100</f>
        <v>328287.46999999997</v>
      </c>
      <c r="G105" s="107">
        <f>SUMIF('[1]Matriz-CG'!$A:$A,$A105,'[1]Matriz-CG'!T:T)</f>
        <v>0</v>
      </c>
      <c r="H105" s="134">
        <f>SUM(E105:G105)</f>
        <v>1465417.5999999999</v>
      </c>
      <c r="I105" s="46">
        <f>IFERROR(H105/D105*100,"0")</f>
        <v>146.54175999999998</v>
      </c>
    </row>
    <row r="106" spans="1:9" s="47" customFormat="1" ht="12.75" customHeight="1" x14ac:dyDescent="0.25">
      <c r="A106" s="129" t="s">
        <v>177</v>
      </c>
      <c r="B106" s="145"/>
      <c r="C106" s="146" t="s">
        <v>178</v>
      </c>
      <c r="D106" s="59">
        <v>230171.26</v>
      </c>
      <c r="E106" s="105">
        <f>SUMIF('[1]Matriz-CG'!$A:$A,$A106,'[1]Matriz-CG'!$J:$J)+'[1]PrevistoxReal PC '!E106</f>
        <v>138007.6</v>
      </c>
      <c r="F106" s="106">
        <f>SUMIF('[1]Matriz-CG'!$A:$A,$A106,'[1]Matriz-CG'!$O:$O)</f>
        <v>74195.97</v>
      </c>
      <c r="G106" s="107">
        <f>SUMIF('[1]Matriz-CG'!$A:$A,$A106,'[1]Matriz-CG'!T:T)</f>
        <v>0</v>
      </c>
      <c r="H106" s="134">
        <f>SUM(E106:G106)</f>
        <v>212203.57</v>
      </c>
      <c r="I106" s="46">
        <f>IFERROR(H106/D106*100,"0")</f>
        <v>92.193773453731794</v>
      </c>
    </row>
    <row r="107" spans="1:9" s="47" customFormat="1" ht="12.75" customHeight="1" x14ac:dyDescent="0.25">
      <c r="A107" s="129" t="s">
        <v>179</v>
      </c>
      <c r="B107" s="145"/>
      <c r="C107" s="146" t="s">
        <v>180</v>
      </c>
      <c r="D107" s="59">
        <v>16000</v>
      </c>
      <c r="E107" s="105">
        <f>SUMIF('[1]Matriz-CG'!$A:$A,$A107,'[1]Matriz-CG'!$J:$J)</f>
        <v>8112.24</v>
      </c>
      <c r="F107" s="106">
        <f>SUMIF('[1]Matriz-CG'!$A:$A,$A107,'[1]Matriz-CG'!$O:$O)</f>
        <v>1813.4</v>
      </c>
      <c r="G107" s="107">
        <f>SUMIF('[1]Matriz-CG'!$A:$A,$A107,'[1]Matriz-CG'!T:T)</f>
        <v>0</v>
      </c>
      <c r="H107" s="134">
        <f>SUM(E107:G107)</f>
        <v>9925.64</v>
      </c>
      <c r="I107" s="46">
        <f>IFERROR(H107/D107*100,"0")</f>
        <v>62.035249999999998</v>
      </c>
    </row>
    <row r="108" spans="1:9" s="47" customFormat="1" ht="12.75" customHeight="1" x14ac:dyDescent="0.25">
      <c r="A108" s="129" t="s">
        <v>181</v>
      </c>
      <c r="B108" s="145"/>
      <c r="C108" s="146" t="s">
        <v>182</v>
      </c>
      <c r="D108" s="59">
        <v>0</v>
      </c>
      <c r="E108" s="105">
        <f>SUMIF('[1]Matriz-CG'!$A:$A,$A108,'[1]Matriz-CG'!$J:$J)</f>
        <v>0</v>
      </c>
      <c r="F108" s="106">
        <f>SUMIF('[1]Matriz-CG'!$A:$A,$A108,'[1]Matriz-CG'!$O:$O)</f>
        <v>0</v>
      </c>
      <c r="G108" s="107">
        <f>SUMIF('[1]Matriz-CG'!$A:$A,$A108,'[1]Matriz-CG'!T:T)</f>
        <v>0</v>
      </c>
      <c r="H108" s="134">
        <f t="shared" ref="H108:H116" si="21">SUM(E108:G108)</f>
        <v>0</v>
      </c>
      <c r="I108" s="46" t="str">
        <f>IFERROR(H108/D108*100,"0")</f>
        <v>0</v>
      </c>
    </row>
    <row r="109" spans="1:9" s="47" customFormat="1" ht="12.75" customHeight="1" x14ac:dyDescent="0.25">
      <c r="A109" s="129" t="s">
        <v>183</v>
      </c>
      <c r="B109" s="145"/>
      <c r="C109" s="146" t="s">
        <v>184</v>
      </c>
      <c r="D109" s="59">
        <v>0</v>
      </c>
      <c r="E109" s="105">
        <f>SUMIF('[1]Matriz-CG'!$A:$A,$A109,'[1]Matriz-CG'!$J:$J)</f>
        <v>0</v>
      </c>
      <c r="F109" s="106">
        <f>SUMIF('[1]Matriz-CG'!$A:$A,$A109,'[1]Matriz-CG'!$O:$O)</f>
        <v>0</v>
      </c>
      <c r="G109" s="107">
        <f>SUMIF('[1]Matriz-CG'!$A:$A,$A109,'[1]Matriz-CG'!T:T)</f>
        <v>0</v>
      </c>
      <c r="H109" s="134">
        <f t="shared" si="21"/>
        <v>0</v>
      </c>
      <c r="I109" s="46" t="str">
        <f>IFERROR(H109/D109*100,"0")</f>
        <v>0</v>
      </c>
    </row>
    <row r="110" spans="1:9" s="47" customFormat="1" ht="12.75" customHeight="1" x14ac:dyDescent="0.25">
      <c r="A110" s="129" t="s">
        <v>185</v>
      </c>
      <c r="B110" s="145"/>
      <c r="C110" s="146" t="s">
        <v>186</v>
      </c>
      <c r="D110" s="59">
        <v>0</v>
      </c>
      <c r="E110" s="105">
        <f>SUMIF('[1]Matriz-CG'!$A:$A,$A110,'[1]Matriz-CG'!$J:$J)</f>
        <v>0</v>
      </c>
      <c r="F110" s="106">
        <f>SUMIF('[1]Matriz-CG'!$A:$A,$A110,'[1]Matriz-CG'!$O:$O)</f>
        <v>0</v>
      </c>
      <c r="G110" s="107">
        <f>SUMIF('[1]Matriz-CG'!$A:$A,$A110,'[1]Matriz-CG'!T:T)</f>
        <v>0</v>
      </c>
      <c r="H110" s="134">
        <f t="shared" si="21"/>
        <v>0</v>
      </c>
      <c r="I110" s="46" t="str">
        <f t="shared" ref="I110:I115" si="22">IFERROR(H110/D110*100,"0")</f>
        <v>0</v>
      </c>
    </row>
    <row r="111" spans="1:9" s="47" customFormat="1" ht="12.75" customHeight="1" x14ac:dyDescent="0.25">
      <c r="A111" s="135" t="s">
        <v>187</v>
      </c>
      <c r="B111" s="143"/>
      <c r="C111" s="144" t="s">
        <v>188</v>
      </c>
      <c r="D111" s="59">
        <v>9000</v>
      </c>
      <c r="E111" s="105">
        <f>SUMIF('[1]Matriz-CG'!$A:$A,$A111,'[1]Matriz-CG'!$J:$J)+'[1]PrevistoxReal Projetos'!E106</f>
        <v>84343</v>
      </c>
      <c r="F111" s="106">
        <f>SUMIF('[1]Matriz-CG'!$A:$A,$A111,'[1]Matriz-CG'!$O:$O)+'[1]PrevistoxReal Projetos'!F106</f>
        <v>0</v>
      </c>
      <c r="G111" s="107">
        <f>SUMIF('[1]Matriz-CG'!$A:$A,$A111,'[1]Matriz-CG'!T:T)</f>
        <v>0</v>
      </c>
      <c r="H111" s="134">
        <f t="shared" si="21"/>
        <v>84343</v>
      </c>
      <c r="I111" s="46">
        <f t="shared" si="22"/>
        <v>937.14444444444439</v>
      </c>
    </row>
    <row r="112" spans="1:9" s="47" customFormat="1" ht="12.75" customHeight="1" x14ac:dyDescent="0.25">
      <c r="A112" s="135" t="s">
        <v>189</v>
      </c>
      <c r="B112" s="143"/>
      <c r="C112" s="144" t="s">
        <v>190</v>
      </c>
      <c r="D112" s="59">
        <v>0</v>
      </c>
      <c r="E112" s="105">
        <f>SUMIF('[1]Matriz-CG'!$A:$A,$A112,'[1]Matriz-CG'!$J:$J)</f>
        <v>0</v>
      </c>
      <c r="F112" s="106">
        <f>SUMIF('[1]Matriz-CG'!$A:$A,$A112,'[1]Matriz-CG'!$O:$O)</f>
        <v>0</v>
      </c>
      <c r="G112" s="107">
        <f>SUMIF('[1]Matriz-CG'!$A:$A,$A112,'[1]Matriz-CG'!T:T)</f>
        <v>0</v>
      </c>
      <c r="H112" s="134">
        <f t="shared" si="21"/>
        <v>0</v>
      </c>
      <c r="I112" s="46" t="str">
        <f t="shared" si="22"/>
        <v>0</v>
      </c>
    </row>
    <row r="113" spans="1:9" s="47" customFormat="1" ht="12.75" customHeight="1" x14ac:dyDescent="0.25">
      <c r="A113" s="129" t="s">
        <v>191</v>
      </c>
      <c r="B113" s="145"/>
      <c r="C113" s="146" t="s">
        <v>192</v>
      </c>
      <c r="D113" s="59">
        <v>0</v>
      </c>
      <c r="E113" s="105">
        <f>SUMIF('[1]Matriz-CG'!$A:$A,$A113,'[1]Matriz-CG'!$J:$J)</f>
        <v>0</v>
      </c>
      <c r="F113" s="106">
        <f>SUMIF('[1]Matriz-CG'!$A:$A,$A113,'[1]Matriz-CG'!$O:$O)</f>
        <v>0</v>
      </c>
      <c r="G113" s="107">
        <f>SUMIF('[1]Matriz-CG'!$A:$A,$A113,'[1]Matriz-CG'!T:T)</f>
        <v>0</v>
      </c>
      <c r="H113" s="134">
        <f t="shared" si="21"/>
        <v>0</v>
      </c>
      <c r="I113" s="46" t="str">
        <f t="shared" si="22"/>
        <v>0</v>
      </c>
    </row>
    <row r="114" spans="1:9" s="47" customFormat="1" ht="12.75" customHeight="1" x14ac:dyDescent="0.25">
      <c r="A114" s="129" t="s">
        <v>193</v>
      </c>
      <c r="B114" s="145"/>
      <c r="C114" s="146" t="s">
        <v>194</v>
      </c>
      <c r="D114" s="59">
        <v>0</v>
      </c>
      <c r="E114" s="105">
        <f>SUMIF('[1]Matriz-CG'!$A:$A,$A114,'[1]Matriz-CG'!$J:$J)</f>
        <v>0</v>
      </c>
      <c r="F114" s="106">
        <f>SUMIF('[1]Matriz-CG'!$A:$A,$A114,'[1]Matriz-CG'!$O:$O)</f>
        <v>0</v>
      </c>
      <c r="G114" s="107">
        <f>SUMIF('[1]Matriz-CG'!$A:$A,$A114,'[1]Matriz-CG'!T:T)</f>
        <v>0</v>
      </c>
      <c r="H114" s="134">
        <f t="shared" si="21"/>
        <v>0</v>
      </c>
      <c r="I114" s="46" t="str">
        <f t="shared" si="22"/>
        <v>0</v>
      </c>
    </row>
    <row r="115" spans="1:9" s="47" customFormat="1" ht="12.75" customHeight="1" x14ac:dyDescent="0.25">
      <c r="A115" s="129" t="s">
        <v>195</v>
      </c>
      <c r="B115" s="145"/>
      <c r="C115" s="146" t="s">
        <v>196</v>
      </c>
      <c r="D115" s="59">
        <v>0</v>
      </c>
      <c r="E115" s="105">
        <f>SUMIF('[1]Matriz-CG'!$A:$A,$A115,'[1]Matriz-CG'!$J:$J)</f>
        <v>0</v>
      </c>
      <c r="F115" s="106">
        <f>SUMIF('[1]Matriz-CG'!$A:$A,$A115,'[1]Matriz-CG'!$O:$O)</f>
        <v>0</v>
      </c>
      <c r="G115" s="107">
        <f>SUMIF('[1]Matriz-CG'!$A:$A,$A115,'[1]Matriz-CG'!T:T)</f>
        <v>0</v>
      </c>
      <c r="H115" s="134">
        <f t="shared" si="21"/>
        <v>0</v>
      </c>
      <c r="I115" s="46" t="str">
        <f t="shared" si="22"/>
        <v>0</v>
      </c>
    </row>
    <row r="116" spans="1:9" s="136" customFormat="1" ht="12.75" customHeight="1" x14ac:dyDescent="0.25">
      <c r="A116" s="135" t="s">
        <v>197</v>
      </c>
      <c r="B116" s="143"/>
      <c r="C116" s="144" t="s">
        <v>198</v>
      </c>
      <c r="D116" s="59">
        <v>27300</v>
      </c>
      <c r="E116" s="105">
        <f>SUMIF('[1]Matriz-CG'!$A:$A,$A116,'[1]Matriz-CG'!$J:$J)+'[1]PrevistoxReal Projetos'!E111+'[1]PrevistoxReal PC '!E116</f>
        <v>32692.850000000002</v>
      </c>
      <c r="F116" s="106">
        <f>SUMIF('[1]Matriz-CG'!$A:$A,$A116,'[1]Matriz-CG'!$O:$O)+'[1]PrevistoxReal Projetos'!F111</f>
        <v>7599.5199999999995</v>
      </c>
      <c r="G116" s="107">
        <f>SUMIF('[1]Matriz-CG'!$A:$A,$A116,'[1]Matriz-CG'!T:T)</f>
        <v>0</v>
      </c>
      <c r="H116" s="134">
        <f t="shared" si="21"/>
        <v>40292.370000000003</v>
      </c>
      <c r="I116" s="46">
        <f t="shared" ref="I116" si="23">H116/D116*100</f>
        <v>147.59109890109892</v>
      </c>
    </row>
    <row r="117" spans="1:9" s="47" customFormat="1" ht="12.75" customHeight="1" x14ac:dyDescent="0.25">
      <c r="A117" s="140" t="s">
        <v>199</v>
      </c>
      <c r="B117" s="141"/>
      <c r="C117" s="142" t="s">
        <v>200</v>
      </c>
      <c r="D117" s="54">
        <f>SUM(D118:D125)</f>
        <v>9644898</v>
      </c>
      <c r="E117" s="127">
        <f>SUM(E118:E125)</f>
        <v>3497473.91</v>
      </c>
      <c r="F117" s="127">
        <f>SUM(F118:F125)</f>
        <v>1500107.1500000006</v>
      </c>
      <c r="G117" s="127">
        <f>SUM(G118:G125)</f>
        <v>0</v>
      </c>
      <c r="H117" s="131">
        <f>SUM(H118:H125)</f>
        <v>4997581.0600000005</v>
      </c>
      <c r="I117" s="46">
        <f>H117/D117*100</f>
        <v>51.815800021939062</v>
      </c>
    </row>
    <row r="118" spans="1:9" s="47" customFormat="1" ht="12.75" customHeight="1" x14ac:dyDescent="0.25">
      <c r="A118" s="147" t="s">
        <v>201</v>
      </c>
      <c r="B118" s="148"/>
      <c r="C118" s="144" t="s">
        <v>202</v>
      </c>
      <c r="D118" s="59">
        <v>62200</v>
      </c>
      <c r="E118" s="105">
        <f>SUMIF('[1]Matriz-CG'!$A:$A,$A118,'[1]Matriz-CG'!$J:$J)</f>
        <v>1830</v>
      </c>
      <c r="F118" s="106">
        <f>SUMIF('[1]Matriz-CG'!$A:$A,$A118,'[1]Matriz-CG'!$O:$O)</f>
        <v>5004</v>
      </c>
      <c r="G118" s="107">
        <f>SUMIF('[1]Matriz-CG'!$A:$A,$A118,'[1]Matriz-CG'!T:T)</f>
        <v>0</v>
      </c>
      <c r="H118" s="134">
        <f>SUM(E118:G118)</f>
        <v>6834</v>
      </c>
      <c r="I118" s="46">
        <f>IFERROR(H118/D118*100,"0")</f>
        <v>10.987138263665596</v>
      </c>
    </row>
    <row r="119" spans="1:9" s="47" customFormat="1" ht="12.75" customHeight="1" x14ac:dyDescent="0.25">
      <c r="A119" s="147" t="s">
        <v>203</v>
      </c>
      <c r="B119" s="148"/>
      <c r="C119" s="144" t="s">
        <v>204</v>
      </c>
      <c r="D119" s="59">
        <v>0</v>
      </c>
      <c r="E119" s="105">
        <f>SUMIF('[1]Matriz-CG'!$A:$A,$A119,'[1]Matriz-CG'!$J:$J)</f>
        <v>0</v>
      </c>
      <c r="F119" s="106">
        <f>SUMIF('[1]Matriz-CG'!$A:$A,$A119,'[1]Matriz-CG'!$O:$O)</f>
        <v>0</v>
      </c>
      <c r="G119" s="107">
        <f>SUMIF('[1]Matriz-CG'!$A:$A,$A119,'[1]Matriz-CG'!T:T)</f>
        <v>0</v>
      </c>
      <c r="H119" s="134">
        <f>SUM(E119:G119)</f>
        <v>0</v>
      </c>
      <c r="I119" s="46" t="str">
        <f>IFERROR(H119/D119*100,"0")</f>
        <v>0</v>
      </c>
    </row>
    <row r="120" spans="1:9" s="47" customFormat="1" x14ac:dyDescent="0.25">
      <c r="A120" s="147" t="s">
        <v>205</v>
      </c>
      <c r="B120" s="149"/>
      <c r="C120" s="144" t="s">
        <v>206</v>
      </c>
      <c r="D120" s="59">
        <v>9551198</v>
      </c>
      <c r="E120" s="105">
        <f>'PrevistoxReal CG'!E120+'[1]PrevistoxReal Projetos'!E115</f>
        <v>3488250.42</v>
      </c>
      <c r="F120" s="106">
        <f>SUMIF('[1]Matriz-CG'!$A:$A,$A120,'[1]Matriz-CG'!$O:$O)+'[1]PrevistoxReal Projetos'!F115+'[1]PrevistoxReal PC '!F120</f>
        <v>1473271.0600000005</v>
      </c>
      <c r="G120" s="107">
        <f>SUMIF('[1]Matriz-CG'!$A:$A,$A120,'[1]Matriz-CG'!T:T)</f>
        <v>0</v>
      </c>
      <c r="H120" s="134">
        <f>SUM(E120:G120)</f>
        <v>4961521.4800000004</v>
      </c>
      <c r="I120" s="46">
        <f>IFERROR(H120/D120*100,"0")</f>
        <v>51.946588061518575</v>
      </c>
    </row>
    <row r="121" spans="1:9" s="47" customFormat="1" ht="12.75" customHeight="1" x14ac:dyDescent="0.25">
      <c r="A121" s="147" t="s">
        <v>207</v>
      </c>
      <c r="B121" s="148"/>
      <c r="C121" s="144" t="s">
        <v>208</v>
      </c>
      <c r="D121" s="59">
        <v>0</v>
      </c>
      <c r="E121" s="105">
        <f>SUMIF('[1]Matriz-CG'!$A:$A,$A121,'[1]Matriz-CG'!$J:$J)</f>
        <v>0</v>
      </c>
      <c r="F121" s="106">
        <f>SUMIF('[1]Matriz-CG'!$A:$A,$A121,'[1]Matriz-CG'!$O:$O)</f>
        <v>0</v>
      </c>
      <c r="G121" s="107">
        <f>SUMIF('[1]Matriz-CG'!$A:$A,$A121,'[1]Matriz-CG'!T:T)</f>
        <v>0</v>
      </c>
      <c r="H121" s="134">
        <f>SUM(E121:G121)</f>
        <v>0</v>
      </c>
      <c r="I121" s="46" t="str">
        <f>IFERROR(H121/D121*100,"0")</f>
        <v>0</v>
      </c>
    </row>
    <row r="122" spans="1:9" s="47" customFormat="1" ht="12.75" customHeight="1" x14ac:dyDescent="0.25">
      <c r="A122" s="147" t="s">
        <v>209</v>
      </c>
      <c r="B122" s="148"/>
      <c r="C122" s="144" t="s">
        <v>210</v>
      </c>
      <c r="D122" s="59">
        <v>0</v>
      </c>
      <c r="E122" s="105">
        <f>SUMIF('[1]Matriz-CG'!$A:$A,$A122,'[1]Matriz-CG'!$J:$J)</f>
        <v>0</v>
      </c>
      <c r="F122" s="106">
        <f>SUMIF('[1]Matriz-CG'!$A:$A,$A122,'[1]Matriz-CG'!$O:$O)</f>
        <v>0</v>
      </c>
      <c r="G122" s="107">
        <f>SUMIF('[1]Matriz-CG'!$A:$A,$A122,'[1]Matriz-CG'!T:T)</f>
        <v>0</v>
      </c>
      <c r="H122" s="134">
        <f t="shared" ref="H122:H125" si="24">SUM(E122:G122)</f>
        <v>0</v>
      </c>
      <c r="I122" s="46" t="str">
        <f t="shared" ref="I122:I125" si="25">IFERROR(H122/D122*100,"0")</f>
        <v>0</v>
      </c>
    </row>
    <row r="123" spans="1:9" s="47" customFormat="1" ht="12.75" customHeight="1" x14ac:dyDescent="0.25">
      <c r="A123" s="147" t="s">
        <v>211</v>
      </c>
      <c r="B123" s="148"/>
      <c r="C123" s="144" t="s">
        <v>212</v>
      </c>
      <c r="D123" s="59">
        <v>0</v>
      </c>
      <c r="E123" s="105">
        <f>SUMIF('[1]Matriz-CG'!$A:$A,$A123,'[1]Matriz-CG'!$J:$J)+'[1]PrevistoxReal Projetos'!E118</f>
        <v>0</v>
      </c>
      <c r="F123" s="106">
        <f>SUMIF('[1]Matriz-CG'!$A:$A,$A123,'[1]Matriz-CG'!$O:$O)+'[1]PrevistoxReal Projetos'!F118</f>
        <v>0</v>
      </c>
      <c r="G123" s="107">
        <f>SUMIF('[1]Matriz-CG'!$A:$A,$A123,'[1]Matriz-CG'!T:T)</f>
        <v>0</v>
      </c>
      <c r="H123" s="134">
        <f t="shared" si="24"/>
        <v>0</v>
      </c>
      <c r="I123" s="46" t="str">
        <f t="shared" si="25"/>
        <v>0</v>
      </c>
    </row>
    <row r="124" spans="1:9" s="47" customFormat="1" ht="38.25" x14ac:dyDescent="0.25">
      <c r="A124" s="147" t="s">
        <v>213</v>
      </c>
      <c r="B124" s="148"/>
      <c r="C124" s="144" t="s">
        <v>214</v>
      </c>
      <c r="D124" s="59">
        <v>0</v>
      </c>
      <c r="E124" s="105">
        <f>SUMIF('[1]Matriz-CG'!$A:$A,$A124,'[1]Matriz-CG'!$J:$J)</f>
        <v>0</v>
      </c>
      <c r="F124" s="106">
        <f>SUMIF('[1]Matriz-CG'!$A:$A,$A124,'[1]Matriz-CG'!$O:$O)</f>
        <v>0</v>
      </c>
      <c r="G124" s="107">
        <f>SUMIF('[1]Matriz-CG'!$A:$A,$A124,'[1]Matriz-CG'!T:T)</f>
        <v>0</v>
      </c>
      <c r="H124" s="134">
        <f t="shared" si="24"/>
        <v>0</v>
      </c>
      <c r="I124" s="46" t="str">
        <f t="shared" si="25"/>
        <v>0</v>
      </c>
    </row>
    <row r="125" spans="1:9" s="47" customFormat="1" ht="12.75" customHeight="1" x14ac:dyDescent="0.25">
      <c r="A125" s="147" t="s">
        <v>215</v>
      </c>
      <c r="B125" s="148"/>
      <c r="C125" s="144" t="s">
        <v>216</v>
      </c>
      <c r="D125" s="59">
        <v>31500</v>
      </c>
      <c r="E125" s="105">
        <f>SUMIF('[1]Matriz-CG'!$A:$A,$A125,'[1]Matriz-CG'!$J:$J)+'[1]PrevistoxReal Projetos'!E120</f>
        <v>7393.49</v>
      </c>
      <c r="F125" s="106">
        <f>SUMIF('[1]Matriz-CG'!$A:$A,$A125,'[1]Matriz-CG'!$O:$O)+'[1]PrevistoxReal Projetos'!F120</f>
        <v>21832.09</v>
      </c>
      <c r="G125" s="107">
        <f>SUMIF('[1]Matriz-CG'!$A:$A,$A125,'[1]Matriz-CG'!T:T)</f>
        <v>0</v>
      </c>
      <c r="H125" s="134">
        <f t="shared" si="24"/>
        <v>29225.58</v>
      </c>
      <c r="I125" s="46">
        <f t="shared" si="25"/>
        <v>92.77961904761905</v>
      </c>
    </row>
    <row r="126" spans="1:9" s="47" customFormat="1" ht="12.75" customHeight="1" x14ac:dyDescent="0.25">
      <c r="A126" s="140" t="s">
        <v>217</v>
      </c>
      <c r="B126" s="141"/>
      <c r="C126" s="142" t="s">
        <v>218</v>
      </c>
      <c r="D126" s="54">
        <f>SUM(D127:D132)</f>
        <v>743697</v>
      </c>
      <c r="E126" s="127">
        <f>SUM(E127:E136)</f>
        <v>76821.240000000005</v>
      </c>
      <c r="F126" s="127">
        <f>SUM(F127:F132)</f>
        <v>101287.3</v>
      </c>
      <c r="G126" s="127">
        <f>SUM(G127:G130)</f>
        <v>0</v>
      </c>
      <c r="H126" s="131">
        <f>SUM(H127:H130)</f>
        <v>178108.53999999998</v>
      </c>
      <c r="I126" s="46">
        <f>H126/D126*100</f>
        <v>23.949073345730852</v>
      </c>
    </row>
    <row r="127" spans="1:9" s="47" customFormat="1" ht="12.75" customHeight="1" x14ac:dyDescent="0.25">
      <c r="A127" s="150" t="s">
        <v>219</v>
      </c>
      <c r="B127" s="151"/>
      <c r="C127" s="146" t="s">
        <v>220</v>
      </c>
      <c r="D127" s="59">
        <v>702995</v>
      </c>
      <c r="E127" s="105">
        <f>'PrevistoxReal CG'!E127+'PrevistoxReal MRSP'!E127+'[1]PrevistoxReal Projetos'!E122</f>
        <v>55007.490000000005</v>
      </c>
      <c r="F127" s="106">
        <f>SUMIF('[1]Matriz-CG'!$A:$A,$A127,'[1]Matriz-CG'!$O:$O)+'[1]PrevistoxReal Projetos'!F122</f>
        <v>76483</v>
      </c>
      <c r="G127" s="107">
        <f>SUMIF('[1]Matriz-CG'!$A:$A,$A127,'[1]Matriz-CG'!T:T)</f>
        <v>0</v>
      </c>
      <c r="H127" s="134">
        <f t="shared" ref="H127:H132" si="26">SUM(E127:G127)</f>
        <v>131490.49</v>
      </c>
      <c r="I127" s="46">
        <f>IFERROR(H127/D127*100,"0")</f>
        <v>18.70432791129382</v>
      </c>
    </row>
    <row r="128" spans="1:9" s="47" customFormat="1" x14ac:dyDescent="0.25">
      <c r="A128" s="150" t="s">
        <v>221</v>
      </c>
      <c r="B128" s="151"/>
      <c r="C128" s="146" t="s">
        <v>222</v>
      </c>
      <c r="D128" s="59">
        <v>0</v>
      </c>
      <c r="E128" s="105">
        <f>SUMIF('[1]Matriz-CG'!$A:$A,$A128,'[1]Matriz-CG'!$J:$J)</f>
        <v>0</v>
      </c>
      <c r="F128" s="106">
        <f>SUMIF('[1]Matriz-CG'!$A:$A,$A128,'[1]Matriz-CG'!$O:$O)</f>
        <v>0</v>
      </c>
      <c r="G128" s="107">
        <f>SUMIF('[1]Matriz-CG'!$A:$A,$A128,'[1]Matriz-CG'!T:T)</f>
        <v>0</v>
      </c>
      <c r="H128" s="134">
        <f t="shared" si="26"/>
        <v>0</v>
      </c>
      <c r="I128" s="46" t="str">
        <f>IFERROR(H128/D128*100,"0")</f>
        <v>0</v>
      </c>
    </row>
    <row r="129" spans="1:9" s="47" customFormat="1" ht="12.75" customHeight="1" x14ac:dyDescent="0.25">
      <c r="A129" s="150" t="s">
        <v>223</v>
      </c>
      <c r="B129" s="151"/>
      <c r="C129" s="146" t="s">
        <v>224</v>
      </c>
      <c r="D129" s="59">
        <v>0</v>
      </c>
      <c r="E129" s="105">
        <f>SUMIF('[1]Matriz-CG'!$A:$A,$A129,'[1]Matriz-CG'!$J:$J)</f>
        <v>0</v>
      </c>
      <c r="F129" s="106">
        <f>SUMIF('[1]Matriz-CG'!$A:$A,$A129,'[1]Matriz-CG'!$O:$O)</f>
        <v>0</v>
      </c>
      <c r="G129" s="107">
        <f>SUMIF('[1]Matriz-CG'!$A:$A,$A129,'[1]Matriz-CG'!T:T)</f>
        <v>0</v>
      </c>
      <c r="H129" s="134">
        <f t="shared" si="26"/>
        <v>0</v>
      </c>
      <c r="I129" s="46" t="str">
        <f>IFERROR(H129/D129*100,"0")</f>
        <v>0</v>
      </c>
    </row>
    <row r="130" spans="1:9" s="47" customFormat="1" ht="12.75" customHeight="1" x14ac:dyDescent="0.25">
      <c r="A130" s="150" t="s">
        <v>225</v>
      </c>
      <c r="B130" s="151"/>
      <c r="C130" s="144" t="s">
        <v>226</v>
      </c>
      <c r="D130" s="59">
        <v>40702</v>
      </c>
      <c r="E130" s="105">
        <f>'PrevistoxReal CG'!E130+'PrevistoxReal MRSP'!E130+'[1]PrevistoxReal Projetos'!E124</f>
        <v>21813.75</v>
      </c>
      <c r="F130" s="106">
        <f>SUMIF('[1]Matriz-CG'!$A:$A,$A130,'[1]Matriz-CG'!$O:$O)+'[1]PrevistoxReal PC '!F130</f>
        <v>24804.3</v>
      </c>
      <c r="G130" s="107">
        <f>SUMIF('[1]Matriz-CG'!$A:$A,$A130,'[1]Matriz-CG'!T:T)</f>
        <v>0</v>
      </c>
      <c r="H130" s="134">
        <f t="shared" si="26"/>
        <v>46618.05</v>
      </c>
      <c r="I130" s="46">
        <f>IFERROR(H130/D130*100,"0")</f>
        <v>114.53503513340868</v>
      </c>
    </row>
    <row r="131" spans="1:9" s="47" customFormat="1" ht="12.75" customHeight="1" x14ac:dyDescent="0.25">
      <c r="A131" s="150" t="s">
        <v>227</v>
      </c>
      <c r="B131" s="151"/>
      <c r="C131" s="144" t="s">
        <v>228</v>
      </c>
      <c r="D131" s="59">
        <v>0</v>
      </c>
      <c r="E131" s="65"/>
      <c r="F131" s="106">
        <f>SUMIF('[1]Matriz-CG'!$A:$A,$A131,'[1]Matriz-CG'!$O:$O)</f>
        <v>0</v>
      </c>
      <c r="G131" s="107">
        <f>SUMIF('[1]Matriz-CG'!$A:$A,$A131,'[1]Matriz-CG'!T:T)</f>
        <v>0</v>
      </c>
      <c r="H131" s="134">
        <f t="shared" si="26"/>
        <v>0</v>
      </c>
      <c r="I131" s="46"/>
    </row>
    <row r="132" spans="1:9" s="47" customFormat="1" ht="12.75" customHeight="1" x14ac:dyDescent="0.25">
      <c r="A132" s="150" t="s">
        <v>229</v>
      </c>
      <c r="B132" s="151"/>
      <c r="C132" s="144" t="s">
        <v>230</v>
      </c>
      <c r="D132" s="59">
        <v>0</v>
      </c>
      <c r="E132" s="65"/>
      <c r="F132" s="106">
        <f>SUMIF('[1]Matriz-CG'!$A:$A,$A132,'[1]Matriz-CG'!$O:$O)</f>
        <v>0</v>
      </c>
      <c r="G132" s="107">
        <f>SUMIF('[1]Matriz-CG'!$A:$A,$A132,'[1]Matriz-CG'!T:T)</f>
        <v>0</v>
      </c>
      <c r="H132" s="134">
        <f t="shared" si="26"/>
        <v>0</v>
      </c>
      <c r="I132" s="46"/>
    </row>
    <row r="133" spans="1:9" s="47" customFormat="1" ht="12.75" customHeight="1" x14ac:dyDescent="0.25">
      <c r="A133" s="140" t="s">
        <v>231</v>
      </c>
      <c r="B133" s="141"/>
      <c r="C133" s="142" t="s">
        <v>232</v>
      </c>
      <c r="D133" s="54">
        <f>D134</f>
        <v>21300</v>
      </c>
      <c r="E133" s="138">
        <f t="shared" ref="E133:G133" si="27">E134</f>
        <v>0</v>
      </c>
      <c r="F133" s="127">
        <f t="shared" si="27"/>
        <v>20504.63</v>
      </c>
      <c r="G133" s="127">
        <f t="shared" si="27"/>
        <v>0</v>
      </c>
      <c r="H133" s="131">
        <f>H134</f>
        <v>20504.63</v>
      </c>
      <c r="I133" s="46">
        <f>IFERROR(H133/D133*100,"0")</f>
        <v>96.265868544600934</v>
      </c>
    </row>
    <row r="134" spans="1:9" s="47" customFormat="1" x14ac:dyDescent="0.25">
      <c r="A134" s="150" t="s">
        <v>233</v>
      </c>
      <c r="B134" s="151"/>
      <c r="C134" s="146" t="s">
        <v>234</v>
      </c>
      <c r="D134" s="59">
        <v>21300</v>
      </c>
      <c r="E134" s="105">
        <v>0</v>
      </c>
      <c r="F134" s="106">
        <f>SUMIF('[1]Matriz-CG'!$A:$A,$A134,'[1]Matriz-CG'!$O:$O)</f>
        <v>20504.63</v>
      </c>
      <c r="G134" s="107">
        <f>SUMIF('[1]Matriz-CG'!$A:$A,$A134,'[1]Matriz-CG'!T:T)</f>
        <v>0</v>
      </c>
      <c r="H134" s="134">
        <f>SUM(E134:G134)</f>
        <v>20504.63</v>
      </c>
      <c r="I134" s="46">
        <f>IFERROR(H134/D134*100,"0")</f>
        <v>96.265868544600934</v>
      </c>
    </row>
    <row r="135" spans="1:9" s="47" customFormat="1" ht="25.5" x14ac:dyDescent="0.25">
      <c r="A135" s="150" t="s">
        <v>235</v>
      </c>
      <c r="B135" s="151"/>
      <c r="C135" s="146" t="s">
        <v>236</v>
      </c>
      <c r="D135" s="59">
        <v>0</v>
      </c>
      <c r="E135" s="105">
        <f>SUMIF('[1]Matriz-CG'!$A:$A,$A135,'[1]Matriz-CG'!$J:$J)</f>
        <v>0</v>
      </c>
      <c r="F135" s="106">
        <f>SUMIF('[1]Matriz-CG'!$A:$A,$A135,'[1]Matriz-CG'!$O:$O)</f>
        <v>0</v>
      </c>
      <c r="G135" s="107">
        <f>SUMIF('[1]Matriz-CG'!$A:$A,$A135,'[1]Matriz-CG'!T:T)</f>
        <v>0</v>
      </c>
      <c r="H135" s="134">
        <f>SUM(E135:G135)</f>
        <v>0</v>
      </c>
      <c r="I135" s="46" t="str">
        <f>IFERROR(H135/D135*100,"0")</f>
        <v>0</v>
      </c>
    </row>
    <row r="136" spans="1:9" s="47" customFormat="1" x14ac:dyDescent="0.25">
      <c r="A136" s="150" t="s">
        <v>237</v>
      </c>
      <c r="B136" s="151"/>
      <c r="C136" s="146" t="s">
        <v>238</v>
      </c>
      <c r="D136" s="59">
        <v>0</v>
      </c>
      <c r="E136" s="105">
        <f>SUMIF('[1]Matriz-CG'!$A:$A,$A136,'[1]Matriz-CG'!$J:$J)</f>
        <v>0</v>
      </c>
      <c r="F136" s="106">
        <f>SUMIF('[1]Matriz-CG'!$A:$A,$A136,'[1]Matriz-CG'!$O:$O)</f>
        <v>0</v>
      </c>
      <c r="G136" s="107">
        <f>SUMIF('[1]Matriz-CG'!$A:$A,$A136,'[1]Matriz-CG'!T:T)</f>
        <v>0</v>
      </c>
      <c r="H136" s="134">
        <f>SUM(E136:G136)</f>
        <v>0</v>
      </c>
      <c r="I136" s="46" t="str">
        <f>IFERROR(H136/D136*100,"0")</f>
        <v>0</v>
      </c>
    </row>
    <row r="137" spans="1:9" s="47" customFormat="1" ht="25.5" x14ac:dyDescent="0.25">
      <c r="A137" s="150" t="s">
        <v>239</v>
      </c>
      <c r="B137" s="151"/>
      <c r="C137" s="146" t="s">
        <v>240</v>
      </c>
      <c r="D137" s="59">
        <v>0</v>
      </c>
      <c r="E137" s="105">
        <f>SUMIF('[1]Matriz-CG'!$A:$A,$A137,'[1]Matriz-CG'!$J:$J)</f>
        <v>0</v>
      </c>
      <c r="F137" s="106">
        <f>SUMIF('[1]Matriz-CG'!$A:$A,$A137,'[1]Matriz-CG'!$O:$O)</f>
        <v>0</v>
      </c>
      <c r="G137" s="107">
        <f>SUMIF('[1]Matriz-CG'!$A:$A,$A137,'[1]Matriz-CG'!T:T)</f>
        <v>0</v>
      </c>
      <c r="H137" s="134">
        <f>SUM(E137:G137)</f>
        <v>0</v>
      </c>
      <c r="I137" s="46" t="str">
        <f>IFERROR(H137/D137*100,"0")</f>
        <v>0</v>
      </c>
    </row>
    <row r="138" spans="1:9" s="47" customFormat="1" x14ac:dyDescent="0.25">
      <c r="A138" s="140" t="s">
        <v>241</v>
      </c>
      <c r="B138" s="141"/>
      <c r="C138" s="142" t="s">
        <v>242</v>
      </c>
      <c r="D138" s="54">
        <f>SUM(D139:D145)</f>
        <v>3000</v>
      </c>
      <c r="E138" s="126">
        <f t="shared" ref="E138:H138" si="28">SUM(E139:E145)</f>
        <v>2623</v>
      </c>
      <c r="F138" s="127">
        <f t="shared" si="28"/>
        <v>0</v>
      </c>
      <c r="G138" s="128">
        <f t="shared" si="28"/>
        <v>0</v>
      </c>
      <c r="H138" s="126">
        <f t="shared" si="28"/>
        <v>2623</v>
      </c>
      <c r="I138" s="123">
        <f t="shared" ref="I138:I145" si="29">IFERROR(H138/D138*100,"0")</f>
        <v>87.433333333333323</v>
      </c>
    </row>
    <row r="139" spans="1:9" s="47" customFormat="1" x14ac:dyDescent="0.25">
      <c r="A139" s="150" t="s">
        <v>243</v>
      </c>
      <c r="B139" s="151"/>
      <c r="C139" s="146" t="s">
        <v>244</v>
      </c>
      <c r="D139" s="59">
        <v>0</v>
      </c>
      <c r="E139" s="105">
        <v>0</v>
      </c>
      <c r="F139" s="106">
        <f>SUMIF('[1]Matriz-CG'!$A:$A,$A139,'[1]Matriz-CG'!$O:$O)</f>
        <v>0</v>
      </c>
      <c r="G139" s="107">
        <f>SUMIF('[1]Matriz-CG'!$A:$A,$A139,'[1]Matriz-CG'!T:T)</f>
        <v>0</v>
      </c>
      <c r="H139" s="134">
        <f t="shared" ref="H139:H145" si="30">SUM(E139:G139)</f>
        <v>0</v>
      </c>
      <c r="I139" s="46" t="str">
        <f t="shared" si="29"/>
        <v>0</v>
      </c>
    </row>
    <row r="140" spans="1:9" s="47" customFormat="1" x14ac:dyDescent="0.25">
      <c r="A140" s="150" t="s">
        <v>245</v>
      </c>
      <c r="B140" s="151"/>
      <c r="C140" s="146" t="s">
        <v>246</v>
      </c>
      <c r="D140" s="59">
        <v>0</v>
      </c>
      <c r="E140" s="105">
        <v>0</v>
      </c>
      <c r="F140" s="106">
        <f>SUMIF('[1]Matriz-CG'!$A:$A,$A140,'[1]Matriz-CG'!$O:$O)</f>
        <v>0</v>
      </c>
      <c r="G140" s="107">
        <f>SUMIF('[1]Matriz-CG'!$A:$A,$A140,'[1]Matriz-CG'!T:T)</f>
        <v>0</v>
      </c>
      <c r="H140" s="134">
        <f t="shared" si="30"/>
        <v>0</v>
      </c>
      <c r="I140" s="46" t="str">
        <f t="shared" si="29"/>
        <v>0</v>
      </c>
    </row>
    <row r="141" spans="1:9" s="136" customFormat="1" x14ac:dyDescent="0.25">
      <c r="A141" s="147" t="s">
        <v>247</v>
      </c>
      <c r="B141" s="152"/>
      <c r="C141" s="144" t="s">
        <v>248</v>
      </c>
      <c r="D141" s="59">
        <v>3000</v>
      </c>
      <c r="E141" s="105">
        <f>SUMIF('[1]Matriz-CG'!$A:$A,$A141,'[1]Matriz-CG'!$J:$J)+175</f>
        <v>2623</v>
      </c>
      <c r="F141" s="106">
        <f>SUMIF('[1]Matriz-CG'!$A:$A,$A141,'[1]Matriz-CG'!$O:$O)</f>
        <v>0</v>
      </c>
      <c r="G141" s="107">
        <f>SUMIF('[1]Matriz-CG'!$A:$A,$A141,'[1]Matriz-CG'!T:T)</f>
        <v>0</v>
      </c>
      <c r="H141" s="134">
        <f t="shared" si="30"/>
        <v>2623</v>
      </c>
      <c r="I141" s="46">
        <f t="shared" si="29"/>
        <v>87.433333333333323</v>
      </c>
    </row>
    <row r="142" spans="1:9" s="47" customFormat="1" x14ac:dyDescent="0.25">
      <c r="A142" s="150" t="s">
        <v>249</v>
      </c>
      <c r="B142" s="151"/>
      <c r="C142" s="146" t="s">
        <v>250</v>
      </c>
      <c r="D142" s="59">
        <v>0</v>
      </c>
      <c r="E142" s="105"/>
      <c r="F142" s="106">
        <f>SUMIF('[1]Matriz-CG'!$A:$A,$A142,'[1]Matriz-CG'!$O:$O)</f>
        <v>0</v>
      </c>
      <c r="G142" s="107">
        <f>SUMIF('[1]Matriz-CG'!$A:$A,$A142,'[1]Matriz-CG'!T:T)</f>
        <v>0</v>
      </c>
      <c r="H142" s="134">
        <f t="shared" si="30"/>
        <v>0</v>
      </c>
      <c r="I142" s="46" t="str">
        <f t="shared" si="29"/>
        <v>0</v>
      </c>
    </row>
    <row r="143" spans="1:9" s="47" customFormat="1" x14ac:dyDescent="0.25">
      <c r="A143" s="150" t="s">
        <v>251</v>
      </c>
      <c r="B143" s="151"/>
      <c r="C143" s="146" t="s">
        <v>252</v>
      </c>
      <c r="D143" s="59">
        <v>0</v>
      </c>
      <c r="E143" s="105"/>
      <c r="F143" s="106">
        <f>SUMIF('[1]Matriz-CG'!$A:$A,$A143,'[1]Matriz-CG'!$O:$O)</f>
        <v>0</v>
      </c>
      <c r="G143" s="107">
        <f>SUMIF('[1]Matriz-CG'!$A:$A,$A143,'[1]Matriz-CG'!T:T)</f>
        <v>0</v>
      </c>
      <c r="H143" s="134">
        <f t="shared" si="30"/>
        <v>0</v>
      </c>
      <c r="I143" s="46" t="str">
        <f t="shared" si="29"/>
        <v>0</v>
      </c>
    </row>
    <row r="144" spans="1:9" s="47" customFormat="1" x14ac:dyDescent="0.25">
      <c r="A144" s="150" t="s">
        <v>253</v>
      </c>
      <c r="B144" s="151"/>
      <c r="C144" s="146" t="s">
        <v>254</v>
      </c>
      <c r="D144" s="59">
        <v>0</v>
      </c>
      <c r="E144" s="105"/>
      <c r="F144" s="106">
        <f>SUMIF('[1]Matriz-CG'!$A:$A,$A144,'[1]Matriz-CG'!$O:$O)</f>
        <v>0</v>
      </c>
      <c r="G144" s="107">
        <f>SUMIF('[1]Matriz-CG'!$A:$A,$A144,'[1]Matriz-CG'!T:T)</f>
        <v>0</v>
      </c>
      <c r="H144" s="134">
        <f t="shared" si="30"/>
        <v>0</v>
      </c>
      <c r="I144" s="46" t="str">
        <f t="shared" si="29"/>
        <v>0</v>
      </c>
    </row>
    <row r="145" spans="1:9" s="47" customFormat="1" x14ac:dyDescent="0.25">
      <c r="A145" s="150" t="s">
        <v>255</v>
      </c>
      <c r="B145" s="151"/>
      <c r="C145" s="146" t="s">
        <v>256</v>
      </c>
      <c r="D145" s="59">
        <v>0</v>
      </c>
      <c r="E145" s="105"/>
      <c r="F145" s="106">
        <f>SUMIF('[1]Matriz-CG'!$A:$A,$A145,'[1]Matriz-CG'!$O:$O)</f>
        <v>0</v>
      </c>
      <c r="G145" s="107">
        <f>SUMIF('[1]Matriz-CG'!$A:$A,$A145,'[1]Matriz-CG'!T:T)</f>
        <v>0</v>
      </c>
      <c r="H145" s="134">
        <f t="shared" si="30"/>
        <v>0</v>
      </c>
      <c r="I145" s="46" t="str">
        <f t="shared" si="29"/>
        <v>0</v>
      </c>
    </row>
    <row r="146" spans="1:9" s="47" customFormat="1" hidden="1" x14ac:dyDescent="0.25">
      <c r="A146" s="153" t="s">
        <v>257</v>
      </c>
      <c r="B146" s="151"/>
      <c r="C146" s="146"/>
      <c r="D146" s="59"/>
      <c r="E146" s="105"/>
      <c r="F146" s="154"/>
      <c r="G146" s="107">
        <f>SUMIF('[1]Matriz-CG'!$A:$A,$A146,'[1]Matriz-CG'!T:T)</f>
        <v>0</v>
      </c>
      <c r="H146" s="134"/>
      <c r="I146" s="46"/>
    </row>
    <row r="147" spans="1:9" s="47" customFormat="1" hidden="1" x14ac:dyDescent="0.25">
      <c r="A147" s="153" t="s">
        <v>258</v>
      </c>
      <c r="B147" s="151"/>
      <c r="C147" s="146"/>
      <c r="D147" s="59"/>
      <c r="E147" s="105"/>
      <c r="F147" s="154"/>
      <c r="G147" s="107">
        <f>SUMIF('[1]Matriz-CG'!$A:$A,$A147,'[1]Matriz-CG'!T:T)</f>
        <v>0</v>
      </c>
      <c r="H147" s="134"/>
      <c r="I147" s="46"/>
    </row>
    <row r="148" spans="1:9" s="47" customFormat="1" ht="12.75" customHeight="1" x14ac:dyDescent="0.25">
      <c r="A148" s="39" t="s">
        <v>259</v>
      </c>
      <c r="B148" s="124"/>
      <c r="C148" s="125" t="s">
        <v>260</v>
      </c>
      <c r="D148" s="155">
        <f>SUM(D149:D153)</f>
        <v>225300</v>
      </c>
      <c r="E148" s="126">
        <f>SUM(E149:E153)</f>
        <v>127236.97</v>
      </c>
      <c r="F148" s="126">
        <f>SUM(F149:F153)</f>
        <v>56705.91</v>
      </c>
      <c r="G148" s="126">
        <f>SUM(G149:G153)</f>
        <v>0</v>
      </c>
      <c r="H148" s="131">
        <f>SUM(H149:H153)</f>
        <v>183942.88</v>
      </c>
      <c r="I148" s="46">
        <f>H148/D148*100</f>
        <v>81.64353306702175</v>
      </c>
    </row>
    <row r="149" spans="1:9" s="47" customFormat="1" ht="12.75" customHeight="1" x14ac:dyDescent="0.25">
      <c r="A149" s="147" t="s">
        <v>261</v>
      </c>
      <c r="B149" s="152"/>
      <c r="C149" s="156" t="s">
        <v>262</v>
      </c>
      <c r="D149" s="59">
        <v>93300</v>
      </c>
      <c r="E149" s="105">
        <f>SUMIF('[1]Matriz-CG'!$A:$A,$A149,'[1]Matriz-CG'!$J:$J)+'[1]PrevistoxReal Projetos'!E144+'[1]PrevistoxReal PC '!E149</f>
        <v>116646.37</v>
      </c>
      <c r="F149" s="106">
        <f>SUMIF('[1]Matriz-CG'!$A:$A,$A149,'[1]Matriz-CG'!$O:$O)+'[1]PrevistoxReal Projetos'!F144</f>
        <v>36340.94</v>
      </c>
      <c r="G149" s="106">
        <f>SUMIF('[1]Matriz-CG'!$A:$A,$A149,'[1]Matriz-CG'!T:T)</f>
        <v>0</v>
      </c>
      <c r="H149" s="134">
        <f>SUM(E149:G149)</f>
        <v>152987.31</v>
      </c>
      <c r="I149" s="46">
        <f>H149/D149*100</f>
        <v>163.97353697749196</v>
      </c>
    </row>
    <row r="150" spans="1:9" s="47" customFormat="1" ht="12.75" customHeight="1" x14ac:dyDescent="0.25">
      <c r="A150" s="150" t="s">
        <v>263</v>
      </c>
      <c r="B150" s="151"/>
      <c r="C150" s="157" t="s">
        <v>264</v>
      </c>
      <c r="D150" s="59">
        <v>0</v>
      </c>
      <c r="E150" s="105">
        <f>'[1]PrevistoxReal Projetos'!E145</f>
        <v>0</v>
      </c>
      <c r="F150" s="106">
        <f>SUMIF('[1]Matriz-CG'!$A:$A,$A150,'[1]Matriz-CG'!$O:$O)+'[1]PrevistoxReal Projetos'!F145</f>
        <v>0</v>
      </c>
      <c r="G150" s="107">
        <f>SUMIF('[1]Matriz-CG'!$A:$A,$A150,'[1]Matriz-CG'!T:T)</f>
        <v>0</v>
      </c>
      <c r="H150" s="134">
        <f>SUM(E150:G150)</f>
        <v>0</v>
      </c>
      <c r="I150" s="46" t="str">
        <f>IFERROR(H150/D150*100,"0")</f>
        <v>0</v>
      </c>
    </row>
    <row r="151" spans="1:9" s="47" customFormat="1" ht="12.75" customHeight="1" x14ac:dyDescent="0.25">
      <c r="A151" s="150" t="s">
        <v>265</v>
      </c>
      <c r="B151" s="152"/>
      <c r="C151" s="156" t="s">
        <v>266</v>
      </c>
      <c r="D151" s="59">
        <v>55500</v>
      </c>
      <c r="E151" s="105">
        <f>SUMIF('[1]Matriz-CG'!$A:$A,$A151,'[1]Matriz-CG'!$J:$J)</f>
        <v>5200</v>
      </c>
      <c r="F151" s="106">
        <f>SUMIF('[1]Matriz-CG'!$A:$A,$A151,'[1]Matriz-CG'!$O:$O)</f>
        <v>12734.97</v>
      </c>
      <c r="G151" s="106">
        <f>SUMIF('[1]Matriz-CG'!$A:$A,$A151,'[1]Matriz-CG'!T:T)</f>
        <v>0</v>
      </c>
      <c r="H151" s="134">
        <f>SUM(E151:G151)</f>
        <v>17934.97</v>
      </c>
      <c r="I151" s="46">
        <f>IFERROR(H151/D151*100,"0")</f>
        <v>32.315261261261263</v>
      </c>
    </row>
    <row r="152" spans="1:9" s="47" customFormat="1" ht="12.75" customHeight="1" x14ac:dyDescent="0.25">
      <c r="A152" s="150" t="s">
        <v>267</v>
      </c>
      <c r="B152" s="152"/>
      <c r="C152" s="156" t="s">
        <v>268</v>
      </c>
      <c r="D152" s="59">
        <v>64500</v>
      </c>
      <c r="E152" s="105">
        <f>SUMIF('[1]Matriz-CG'!$A:$A,$A152,'[1]Matriz-CG'!$J:$J)</f>
        <v>0</v>
      </c>
      <c r="F152" s="106">
        <f>SUMIF('[1]Matriz-CG'!$A:$A,$A152,'[1]Matriz-CG'!$O:$O)</f>
        <v>7000</v>
      </c>
      <c r="G152" s="107">
        <f>SUMIF('[1]Matriz-CG'!$A:$A,$A152,'[1]Matriz-CG'!T:T)</f>
        <v>0</v>
      </c>
      <c r="H152" s="134">
        <f>SUM(E152:G152)</f>
        <v>7000</v>
      </c>
      <c r="I152" s="46">
        <f>IFERROR(H152/D152*100,"0")</f>
        <v>10.852713178294573</v>
      </c>
    </row>
    <row r="153" spans="1:9" s="47" customFormat="1" ht="12.75" customHeight="1" x14ac:dyDescent="0.25">
      <c r="A153" s="150" t="s">
        <v>269</v>
      </c>
      <c r="B153" s="151"/>
      <c r="C153" s="157" t="s">
        <v>270</v>
      </c>
      <c r="D153" s="59">
        <v>12000</v>
      </c>
      <c r="E153" s="105">
        <f>SUMIF('[1]Matriz-CG'!$A:$A,$A153,'[1]Matriz-CG'!$J:$J)</f>
        <v>5390.6</v>
      </c>
      <c r="F153" s="106">
        <f>SUMIF('[1]Matriz-CG'!$A:$A,$A153,'[1]Matriz-CG'!$O:$O)</f>
        <v>630</v>
      </c>
      <c r="G153" s="107">
        <f>SUMIF('[1]Matriz-CG'!$A:$A,$A153,'[1]Matriz-CG'!T:T)</f>
        <v>0</v>
      </c>
      <c r="H153" s="134">
        <f>SUM(E153:G153)</f>
        <v>6020.6</v>
      </c>
      <c r="I153" s="46">
        <f>IFERROR(H153/D153*100,"0")</f>
        <v>50.171666666666667</v>
      </c>
    </row>
    <row r="154" spans="1:9" s="47" customFormat="1" ht="2.1" customHeight="1" x14ac:dyDescent="0.25">
      <c r="A154" s="129"/>
      <c r="B154" s="132"/>
      <c r="C154" s="158"/>
      <c r="D154" s="59"/>
      <c r="E154" s="159"/>
      <c r="F154" s="138"/>
      <c r="G154" s="138"/>
      <c r="H154" s="131"/>
      <c r="I154" s="278"/>
    </row>
    <row r="155" spans="1:9" s="47" customFormat="1" ht="28.5" customHeight="1" x14ac:dyDescent="0.25">
      <c r="A155" s="39" t="s">
        <v>271</v>
      </c>
      <c r="B155" s="161" t="s">
        <v>272</v>
      </c>
      <c r="C155" s="162"/>
      <c r="D155" s="100">
        <v>0</v>
      </c>
      <c r="E155" s="163">
        <f>SUM(E156:E159)</f>
        <v>912817.69000000006</v>
      </c>
      <c r="F155" s="68">
        <f>SUM(F156:F159)</f>
        <v>512055.31</v>
      </c>
      <c r="G155" s="68">
        <f>SUM(G156:G159)</f>
        <v>0</v>
      </c>
      <c r="H155" s="131">
        <f>SUM(H156:H159)</f>
        <v>1424873</v>
      </c>
      <c r="I155" s="164" t="str">
        <f>IFERROR(H155/D155*100,"0")</f>
        <v>0</v>
      </c>
    </row>
    <row r="156" spans="1:9" ht="12.75" customHeight="1" x14ac:dyDescent="0.2">
      <c r="A156" s="165" t="s">
        <v>273</v>
      </c>
      <c r="B156" s="166"/>
      <c r="C156" s="167" t="s">
        <v>274</v>
      </c>
      <c r="D156" s="168">
        <v>0</v>
      </c>
      <c r="E156" s="105">
        <f>SUMIF('[1]Matriz-CG'!$A:$A,$A156,'[1]Matriz-CG'!$J:$J)+'[1]PrevistoxReal Projetos'!E150+'[1]PrevistoxReal PC '!E156</f>
        <v>911278.32000000007</v>
      </c>
      <c r="F156" s="106">
        <f>SUMIF('[1]Matriz-CG'!$A:$A,$A156,'[1]Matriz-CG'!$O:$O)+'[1]PrevistoxReal Projetos'!F150+'[1]PrevistoxReal PC '!F156</f>
        <v>496009.94</v>
      </c>
      <c r="G156" s="106">
        <f>SUMIF('[1]Matriz-CG'!$A:$A,$A156,'[1]Matriz-CG'!$T:$T)</f>
        <v>0</v>
      </c>
      <c r="H156" s="134">
        <f>SUM(E156:G156)</f>
        <v>1407288.26</v>
      </c>
      <c r="I156" s="164" t="str">
        <f>IFERROR(H156/D156*100,"0")</f>
        <v>0</v>
      </c>
    </row>
    <row r="157" spans="1:9" ht="12.75" customHeight="1" x14ac:dyDescent="0.2">
      <c r="A157" s="165" t="s">
        <v>275</v>
      </c>
      <c r="B157" s="166"/>
      <c r="C157" s="167" t="s">
        <v>276</v>
      </c>
      <c r="D157" s="168">
        <v>0</v>
      </c>
      <c r="E157" s="105">
        <f>SUMIF('[1]Matriz-CG'!$A:$A,$A157,'[1]Matriz-CG'!$J:$J)</f>
        <v>0</v>
      </c>
      <c r="F157" s="106">
        <f>SUMIF('[1]Matriz-CG'!$A:$A,$A157,'[1]Matriz-CG'!$O:$O)</f>
        <v>0</v>
      </c>
      <c r="G157" s="107">
        <f>SUMIF('[1]Matriz-CG'!$A:$A,$A157,'[1]Matriz-CG'!T:T)</f>
        <v>0</v>
      </c>
      <c r="H157" s="134">
        <f>SUM(E157:G157)</f>
        <v>0</v>
      </c>
      <c r="I157" s="164" t="str">
        <f>IFERROR(H157/D157*100,"0")</f>
        <v>0</v>
      </c>
    </row>
    <row r="158" spans="1:9" ht="12.75" customHeight="1" x14ac:dyDescent="0.2">
      <c r="A158" s="165" t="s">
        <v>277</v>
      </c>
      <c r="B158" s="124"/>
      <c r="C158" s="167" t="s">
        <v>278</v>
      </c>
      <c r="D158" s="168">
        <v>0</v>
      </c>
      <c r="E158" s="105">
        <f>SUMIF('[1]Matriz-CG'!$A:$A,$A158,'[1]Matriz-CG'!$J:$J)</f>
        <v>0</v>
      </c>
      <c r="F158" s="106">
        <f>SUMIF('[1]Matriz-CG'!$A:$A,$A158,'[1]Matriz-CG'!$O:$O)</f>
        <v>0</v>
      </c>
      <c r="G158" s="107">
        <f>SUMIF('[1]Matriz-CG'!$A:$A,$A158,'[1]Matriz-CG'!T:T)</f>
        <v>0</v>
      </c>
      <c r="H158" s="134">
        <f>SUM(E158:G158)</f>
        <v>0</v>
      </c>
      <c r="I158" s="164" t="str">
        <f>IFERROR(H158/D158*100,"0")</f>
        <v>0</v>
      </c>
    </row>
    <row r="159" spans="1:9" ht="12.75" customHeight="1" x14ac:dyDescent="0.2">
      <c r="A159" s="165" t="s">
        <v>279</v>
      </c>
      <c r="B159" s="124"/>
      <c r="C159" s="167" t="s">
        <v>280</v>
      </c>
      <c r="D159" s="168">
        <v>0</v>
      </c>
      <c r="E159" s="105">
        <f>SUMIF('[1]Matriz-CG'!$A:$A,$A159,'[1]Matriz-CG'!$J:$J)+'[1]PrevistoxReal Projetos'!E153</f>
        <v>1539.37</v>
      </c>
      <c r="F159" s="106">
        <f>SUMIF('[1]Matriz-CG'!$A:$A,$A159,'[1]Matriz-CG'!$O:$O)+'[1]PrevistoxReal Projetos'!F153</f>
        <v>16045.37</v>
      </c>
      <c r="G159" s="106">
        <f>SUMIF('[1]Matriz-CG'!$A:$A,$A159,'[1]Matriz-CG'!T:T)</f>
        <v>0</v>
      </c>
      <c r="H159" s="134">
        <f>SUM(E159:G159)</f>
        <v>17584.740000000002</v>
      </c>
      <c r="I159" s="164" t="str">
        <f>IFERROR(H159/D159*100,"0")</f>
        <v>0</v>
      </c>
    </row>
    <row r="160" spans="1:9" x14ac:dyDescent="0.2">
      <c r="A160" s="169"/>
      <c r="B160" s="125"/>
      <c r="C160" s="125"/>
      <c r="D160" s="170"/>
      <c r="E160" s="170"/>
      <c r="F160" s="171"/>
      <c r="G160" s="171"/>
      <c r="H160" s="172"/>
      <c r="I160" s="279"/>
    </row>
    <row r="161" spans="1:9" s="47" customFormat="1" ht="24.95" customHeight="1" x14ac:dyDescent="0.25">
      <c r="A161" s="174">
        <v>7</v>
      </c>
      <c r="B161" s="175" t="s">
        <v>281</v>
      </c>
      <c r="C161" s="176"/>
      <c r="D161" s="128">
        <f>D43-D55</f>
        <v>0</v>
      </c>
      <c r="E161" s="138">
        <f>E43-E55</f>
        <v>0</v>
      </c>
      <c r="F161" s="127">
        <f>F43-F55</f>
        <v>0</v>
      </c>
      <c r="G161" s="128">
        <f t="shared" ref="G161" si="31">G43-G55</f>
        <v>0</v>
      </c>
      <c r="H161" s="138">
        <f>H43-H55</f>
        <v>0</v>
      </c>
      <c r="I161" s="123"/>
    </row>
    <row r="162" spans="1:9" ht="23.65" customHeight="1" x14ac:dyDescent="0.2">
      <c r="A162" s="177"/>
      <c r="B162" s="178"/>
      <c r="C162" s="178"/>
      <c r="D162" s="179"/>
      <c r="E162" s="179"/>
      <c r="F162" s="179"/>
      <c r="G162" s="180"/>
      <c r="H162" s="180"/>
      <c r="I162" s="181"/>
    </row>
    <row r="163" spans="1:9" s="47" customFormat="1" ht="16.5" customHeight="1" x14ac:dyDescent="0.2">
      <c r="A163" s="182" t="s">
        <v>282</v>
      </c>
      <c r="B163" s="84"/>
      <c r="C163" s="84"/>
      <c r="D163" s="86"/>
      <c r="E163" s="86"/>
      <c r="F163" s="86"/>
      <c r="G163" s="89"/>
      <c r="H163" s="89"/>
      <c r="I163" s="183"/>
    </row>
    <row r="164" spans="1:9" ht="11.25" customHeight="1" x14ac:dyDescent="0.2">
      <c r="A164" s="177"/>
      <c r="B164" s="7"/>
      <c r="C164" s="7"/>
      <c r="D164" s="91"/>
      <c r="E164" s="91"/>
      <c r="F164" s="91"/>
    </row>
    <row r="165" spans="1:9" ht="27" customHeight="1" x14ac:dyDescent="0.2">
      <c r="A165" s="177"/>
      <c r="B165" s="7"/>
      <c r="C165" s="7"/>
      <c r="D165" s="96" t="s">
        <v>62</v>
      </c>
      <c r="E165" s="34" t="s">
        <v>12</v>
      </c>
      <c r="F165" s="35" t="s">
        <v>13</v>
      </c>
      <c r="G165" s="34" t="s">
        <v>14</v>
      </c>
      <c r="H165" s="184" t="s">
        <v>15</v>
      </c>
      <c r="I165" s="277" t="s">
        <v>16</v>
      </c>
    </row>
    <row r="166" spans="1:9" ht="3" customHeight="1" x14ac:dyDescent="0.2">
      <c r="A166" s="177"/>
      <c r="B166" s="7"/>
      <c r="C166" s="7"/>
      <c r="D166" s="185"/>
      <c r="E166" s="3"/>
      <c r="F166" s="92"/>
      <c r="G166" s="2"/>
      <c r="H166" s="2"/>
      <c r="I166" s="280"/>
    </row>
    <row r="167" spans="1:9" x14ac:dyDescent="0.2">
      <c r="A167" s="39">
        <v>8</v>
      </c>
      <c r="B167" s="187" t="s">
        <v>283</v>
      </c>
      <c r="C167" s="188"/>
      <c r="D167" s="189">
        <v>0</v>
      </c>
      <c r="E167" s="190">
        <f>SUM(E168:E173)</f>
        <v>222560.7</v>
      </c>
      <c r="F167" s="190">
        <f>SUM(F168:F173)</f>
        <v>128986.79</v>
      </c>
      <c r="G167" s="190">
        <f>SUM(G169:G174)</f>
        <v>0</v>
      </c>
      <c r="H167" s="191">
        <f>SUM(E167:G167)</f>
        <v>351547.49</v>
      </c>
      <c r="I167" s="192"/>
    </row>
    <row r="168" spans="1:9" ht="12.75" customHeight="1" x14ac:dyDescent="0.2">
      <c r="A168" s="193" t="s">
        <v>284</v>
      </c>
      <c r="B168" s="18"/>
      <c r="C168" s="194" t="s">
        <v>285</v>
      </c>
      <c r="D168" s="168">
        <v>0</v>
      </c>
      <c r="E168" s="159">
        <v>1150</v>
      </c>
      <c r="F168" s="106">
        <v>0</v>
      </c>
      <c r="G168" s="106"/>
      <c r="H168" s="195">
        <f t="shared" ref="H168:H174" si="32">SUM(E168:G168)</f>
        <v>1150</v>
      </c>
      <c r="I168" s="192"/>
    </row>
    <row r="169" spans="1:9" ht="12.75" customHeight="1" x14ac:dyDescent="0.2">
      <c r="A169" s="193" t="s">
        <v>286</v>
      </c>
      <c r="B169" s="18"/>
      <c r="C169" s="194" t="s">
        <v>287</v>
      </c>
      <c r="D169" s="168">
        <v>0</v>
      </c>
      <c r="E169" s="159">
        <v>14119</v>
      </c>
      <c r="F169" s="106">
        <v>10479.370000000001</v>
      </c>
      <c r="G169" s="106"/>
      <c r="H169" s="195">
        <f t="shared" si="32"/>
        <v>24598.370000000003</v>
      </c>
      <c r="I169" s="192"/>
    </row>
    <row r="170" spans="1:9" ht="12.75" customHeight="1" x14ac:dyDescent="0.2">
      <c r="A170" s="193" t="s">
        <v>288</v>
      </c>
      <c r="B170" s="196"/>
      <c r="C170" s="197" t="s">
        <v>289</v>
      </c>
      <c r="D170" s="168">
        <v>0</v>
      </c>
      <c r="E170" s="198"/>
      <c r="F170" s="106">
        <v>4257</v>
      </c>
      <c r="G170" s="106">
        <v>0</v>
      </c>
      <c r="H170" s="195">
        <f t="shared" si="32"/>
        <v>4257</v>
      </c>
      <c r="I170" s="199"/>
    </row>
    <row r="171" spans="1:9" ht="12.75" customHeight="1" x14ac:dyDescent="0.2">
      <c r="A171" s="193" t="s">
        <v>290</v>
      </c>
      <c r="B171" s="18"/>
      <c r="C171" s="194" t="s">
        <v>291</v>
      </c>
      <c r="D171" s="168">
        <v>0</v>
      </c>
      <c r="E171" s="159">
        <v>0</v>
      </c>
      <c r="F171" s="106">
        <v>0</v>
      </c>
      <c r="G171" s="106"/>
      <c r="H171" s="195">
        <f t="shared" si="32"/>
        <v>0</v>
      </c>
      <c r="I171" s="199"/>
    </row>
    <row r="172" spans="1:9" ht="12.75" customHeight="1" x14ac:dyDescent="0.2">
      <c r="A172" s="193" t="s">
        <v>292</v>
      </c>
      <c r="B172" s="18"/>
      <c r="C172" s="194" t="s">
        <v>293</v>
      </c>
      <c r="D172" s="168">
        <v>0</v>
      </c>
      <c r="E172" s="159">
        <v>0</v>
      </c>
      <c r="F172" s="106">
        <v>0</v>
      </c>
      <c r="G172" s="200"/>
      <c r="H172" s="195">
        <f t="shared" si="32"/>
        <v>0</v>
      </c>
      <c r="I172" s="199"/>
    </row>
    <row r="173" spans="1:9" ht="12.75" customHeight="1" x14ac:dyDescent="0.2">
      <c r="A173" s="193" t="s">
        <v>294</v>
      </c>
      <c r="B173" s="18"/>
      <c r="C173" s="194" t="s">
        <v>295</v>
      </c>
      <c r="D173" s="168">
        <v>0</v>
      </c>
      <c r="E173" s="159">
        <v>207291.7</v>
      </c>
      <c r="F173" s="106">
        <v>114250.42</v>
      </c>
      <c r="G173" s="106"/>
      <c r="H173" s="195">
        <f t="shared" si="32"/>
        <v>321542.12</v>
      </c>
      <c r="I173" s="199"/>
    </row>
    <row r="174" spans="1:9" ht="12.75" customHeight="1" x14ac:dyDescent="0.2">
      <c r="A174" s="193" t="s">
        <v>296</v>
      </c>
      <c r="B174" s="18"/>
      <c r="C174" s="194" t="s">
        <v>297</v>
      </c>
      <c r="D174" s="168">
        <v>0</v>
      </c>
      <c r="E174" s="159">
        <v>0</v>
      </c>
      <c r="F174" s="106">
        <v>0</v>
      </c>
      <c r="G174" s="106">
        <v>0</v>
      </c>
      <c r="H174" s="195">
        <f t="shared" si="32"/>
        <v>0</v>
      </c>
      <c r="I174" s="199"/>
    </row>
    <row r="175" spans="1:9" ht="20.100000000000001" customHeight="1" x14ac:dyDescent="0.2">
      <c r="A175" s="177"/>
      <c r="B175" s="7"/>
      <c r="C175" s="7"/>
      <c r="D175" s="91"/>
      <c r="E175" s="91"/>
      <c r="F175" s="91"/>
      <c r="I175" s="201"/>
    </row>
    <row r="176" spans="1:9" ht="27.95" customHeight="1" x14ac:dyDescent="0.2">
      <c r="A176" s="39">
        <v>9</v>
      </c>
      <c r="B176" s="202" t="s">
        <v>298</v>
      </c>
      <c r="C176" s="203"/>
      <c r="D176" s="204">
        <v>0</v>
      </c>
      <c r="E176" s="190">
        <f>SUM(E177:E183)</f>
        <v>8201218.3399999999</v>
      </c>
      <c r="F176" s="190">
        <f>SUM(F177:F183)</f>
        <v>2442992.52</v>
      </c>
      <c r="G176" s="190">
        <f>SUM(G177:G183)</f>
        <v>0</v>
      </c>
      <c r="H176" s="191">
        <f>SUM(H177:H183)</f>
        <v>10644210.859999999</v>
      </c>
      <c r="I176" s="205"/>
    </row>
    <row r="177" spans="1:9" s="206" customFormat="1" x14ac:dyDescent="0.2">
      <c r="A177" s="193" t="s">
        <v>299</v>
      </c>
      <c r="B177" s="18"/>
      <c r="C177" s="194" t="s">
        <v>285</v>
      </c>
      <c r="D177" s="168">
        <v>0</v>
      </c>
      <c r="E177" s="198">
        <v>53089</v>
      </c>
      <c r="F177" s="200">
        <v>0</v>
      </c>
      <c r="G177" s="200"/>
      <c r="H177" s="191">
        <f>SUM(D177:G177)</f>
        <v>53089</v>
      </c>
      <c r="I177" s="205"/>
    </row>
    <row r="178" spans="1:9" s="206" customFormat="1" x14ac:dyDescent="0.2">
      <c r="A178" s="193" t="s">
        <v>300</v>
      </c>
      <c r="B178" s="196"/>
      <c r="C178" s="194" t="s">
        <v>287</v>
      </c>
      <c r="D178" s="168">
        <v>0</v>
      </c>
      <c r="E178" s="198">
        <v>522419.92</v>
      </c>
      <c r="F178" s="200">
        <v>0</v>
      </c>
      <c r="G178" s="200"/>
      <c r="H178" s="191">
        <f t="shared" ref="H178:H182" si="33">SUM(D178:G178)</f>
        <v>522419.92</v>
      </c>
      <c r="I178" s="205"/>
    </row>
    <row r="179" spans="1:9" s="206" customFormat="1" x14ac:dyDescent="0.2">
      <c r="A179" s="193" t="s">
        <v>301</v>
      </c>
      <c r="B179" s="18"/>
      <c r="C179" s="197" t="s">
        <v>289</v>
      </c>
      <c r="D179" s="168">
        <v>0</v>
      </c>
      <c r="E179" s="198">
        <v>0</v>
      </c>
      <c r="F179" s="200">
        <v>11034.11</v>
      </c>
      <c r="G179" s="200"/>
      <c r="H179" s="191">
        <f t="shared" si="33"/>
        <v>11034.11</v>
      </c>
      <c r="I179" s="205"/>
    </row>
    <row r="180" spans="1:9" s="206" customFormat="1" x14ac:dyDescent="0.2">
      <c r="A180" s="193" t="s">
        <v>302</v>
      </c>
      <c r="B180" s="18"/>
      <c r="C180" s="194" t="s">
        <v>291</v>
      </c>
      <c r="D180" s="168">
        <v>0</v>
      </c>
      <c r="E180" s="198">
        <v>0</v>
      </c>
      <c r="F180" s="200">
        <v>0</v>
      </c>
      <c r="G180" s="200">
        <v>0</v>
      </c>
      <c r="H180" s="191">
        <f t="shared" si="33"/>
        <v>0</v>
      </c>
      <c r="I180" s="205"/>
    </row>
    <row r="181" spans="1:9" s="206" customFormat="1" x14ac:dyDescent="0.2">
      <c r="A181" s="193" t="s">
        <v>303</v>
      </c>
      <c r="B181" s="18"/>
      <c r="C181" s="194" t="s">
        <v>293</v>
      </c>
      <c r="D181" s="168">
        <v>0</v>
      </c>
      <c r="E181" s="198">
        <v>0</v>
      </c>
      <c r="F181" s="200">
        <v>0</v>
      </c>
      <c r="G181" s="200">
        <v>0</v>
      </c>
      <c r="H181" s="191">
        <f t="shared" si="33"/>
        <v>0</v>
      </c>
      <c r="I181" s="205"/>
    </row>
    <row r="182" spans="1:9" s="206" customFormat="1" x14ac:dyDescent="0.2">
      <c r="A182" s="193" t="s">
        <v>304</v>
      </c>
      <c r="B182" s="18"/>
      <c r="C182" s="194" t="s">
        <v>305</v>
      </c>
      <c r="D182" s="168">
        <v>0</v>
      </c>
      <c r="E182" s="198">
        <v>0</v>
      </c>
      <c r="F182" s="200">
        <v>0</v>
      </c>
      <c r="G182" s="200"/>
      <c r="H182" s="191">
        <f t="shared" si="33"/>
        <v>0</v>
      </c>
      <c r="I182" s="205"/>
    </row>
    <row r="183" spans="1:9" s="206" customFormat="1" x14ac:dyDescent="0.2">
      <c r="A183" s="193" t="s">
        <v>306</v>
      </c>
      <c r="B183" s="18"/>
      <c r="C183" s="194" t="s">
        <v>297</v>
      </c>
      <c r="D183" s="168">
        <v>0</v>
      </c>
      <c r="E183" s="66">
        <v>7625709.4199999999</v>
      </c>
      <c r="F183" s="65">
        <v>2431958.41</v>
      </c>
      <c r="G183" s="200">
        <v>0</v>
      </c>
      <c r="H183" s="191">
        <f>SUM(E183:G183)</f>
        <v>10057667.83</v>
      </c>
      <c r="I183" s="205"/>
    </row>
    <row r="184" spans="1:9" s="47" customFormat="1" ht="20.100000000000001" customHeight="1" x14ac:dyDescent="0.2">
      <c r="A184" s="177"/>
      <c r="B184" s="114"/>
      <c r="C184" s="114"/>
      <c r="D184" s="115"/>
      <c r="E184" s="115"/>
      <c r="F184" s="115"/>
      <c r="G184" s="89"/>
      <c r="H184" s="89"/>
      <c r="I184" s="207"/>
    </row>
    <row r="185" spans="1:9" x14ac:dyDescent="0.2">
      <c r="A185" s="39">
        <v>10</v>
      </c>
      <c r="B185" s="187" t="s">
        <v>307</v>
      </c>
      <c r="C185" s="188" t="s">
        <v>308</v>
      </c>
      <c r="D185" s="100">
        <f>SUM(D186:D192)</f>
        <v>0</v>
      </c>
      <c r="E185" s="138">
        <f>SUM(E186:E192)</f>
        <v>255433.8</v>
      </c>
      <c r="F185" s="127">
        <f>SUM(F186:F192)</f>
        <v>355475.93</v>
      </c>
      <c r="G185" s="127">
        <f>SUM(G186:G192)</f>
        <v>0</v>
      </c>
      <c r="H185" s="191">
        <f>SUM(E185:G185)</f>
        <v>610909.73</v>
      </c>
      <c r="I185" s="277"/>
    </row>
    <row r="186" spans="1:9" s="206" customFormat="1" x14ac:dyDescent="0.2">
      <c r="A186" s="208" t="s">
        <v>309</v>
      </c>
      <c r="B186" s="18"/>
      <c r="C186" s="194" t="s">
        <v>285</v>
      </c>
      <c r="D186" s="59">
        <v>0</v>
      </c>
      <c r="E186" s="19">
        <v>0</v>
      </c>
      <c r="F186" s="19">
        <v>232881.1</v>
      </c>
      <c r="G186" s="200"/>
      <c r="H186" s="191">
        <f t="shared" ref="H186:H192" si="34">SUM(E186:G186)</f>
        <v>232881.1</v>
      </c>
      <c r="I186" s="192"/>
    </row>
    <row r="187" spans="1:9" s="206" customFormat="1" x14ac:dyDescent="0.2">
      <c r="A187" s="208" t="s">
        <v>310</v>
      </c>
      <c r="B187" s="196"/>
      <c r="C187" s="194" t="s">
        <v>287</v>
      </c>
      <c r="D187" s="59">
        <v>0</v>
      </c>
      <c r="E187" s="19">
        <v>0</v>
      </c>
      <c r="F187" s="200">
        <v>16008.24</v>
      </c>
      <c r="G187" s="200">
        <v>0</v>
      </c>
      <c r="H187" s="191">
        <f t="shared" si="34"/>
        <v>16008.24</v>
      </c>
      <c r="I187" s="192"/>
    </row>
    <row r="188" spans="1:9" s="206" customFormat="1" x14ac:dyDescent="0.2">
      <c r="A188" s="208" t="s">
        <v>311</v>
      </c>
      <c r="B188" s="18"/>
      <c r="C188" s="197" t="s">
        <v>289</v>
      </c>
      <c r="D188" s="59"/>
      <c r="E188" s="19">
        <v>0</v>
      </c>
      <c r="F188" s="200">
        <v>11748.09</v>
      </c>
      <c r="G188" s="200"/>
      <c r="H188" s="191">
        <f t="shared" si="34"/>
        <v>11748.09</v>
      </c>
      <c r="I188" s="192"/>
    </row>
    <row r="189" spans="1:9" s="206" customFormat="1" x14ac:dyDescent="0.2">
      <c r="A189" s="208" t="s">
        <v>312</v>
      </c>
      <c r="B189" s="18"/>
      <c r="C189" s="194" t="s">
        <v>291</v>
      </c>
      <c r="D189" s="59">
        <v>0</v>
      </c>
      <c r="E189" s="19">
        <v>6358.8</v>
      </c>
      <c r="F189" s="200">
        <v>75567.5</v>
      </c>
      <c r="G189" s="200"/>
      <c r="H189" s="191">
        <f t="shared" si="34"/>
        <v>81926.3</v>
      </c>
      <c r="I189" s="192"/>
    </row>
    <row r="190" spans="1:9" s="206" customFormat="1" x14ac:dyDescent="0.2">
      <c r="A190" s="208" t="s">
        <v>313</v>
      </c>
      <c r="B190" s="18"/>
      <c r="C190" s="194" t="s">
        <v>293</v>
      </c>
      <c r="D190" s="59">
        <v>0</v>
      </c>
      <c r="E190" s="19">
        <v>249075</v>
      </c>
      <c r="F190" s="200">
        <v>0</v>
      </c>
      <c r="G190" s="200">
        <v>0</v>
      </c>
      <c r="H190" s="191">
        <f t="shared" si="34"/>
        <v>249075</v>
      </c>
      <c r="I190" s="192"/>
    </row>
    <row r="191" spans="1:9" s="206" customFormat="1" x14ac:dyDescent="0.2">
      <c r="A191" s="208" t="s">
        <v>314</v>
      </c>
      <c r="B191" s="18"/>
      <c r="C191" s="194" t="s">
        <v>305</v>
      </c>
      <c r="D191" s="59"/>
      <c r="E191" s="19">
        <v>0</v>
      </c>
      <c r="F191" s="200">
        <v>0</v>
      </c>
      <c r="G191" s="200">
        <v>0</v>
      </c>
      <c r="H191" s="191">
        <f t="shared" si="34"/>
        <v>0</v>
      </c>
      <c r="I191" s="192"/>
    </row>
    <row r="192" spans="1:9" s="206" customFormat="1" x14ac:dyDescent="0.2">
      <c r="A192" s="208" t="s">
        <v>315</v>
      </c>
      <c r="B192" s="18"/>
      <c r="C192" s="194" t="s">
        <v>316</v>
      </c>
      <c r="D192" s="59">
        <v>0</v>
      </c>
      <c r="E192" s="19">
        <v>0</v>
      </c>
      <c r="F192" s="200">
        <f>19271</f>
        <v>19271</v>
      </c>
      <c r="G192" s="200">
        <v>0</v>
      </c>
      <c r="H192" s="191">
        <f t="shared" si="34"/>
        <v>19271</v>
      </c>
      <c r="I192" s="192"/>
    </row>
    <row r="193" spans="1:9" ht="24" customHeight="1" x14ac:dyDescent="0.2">
      <c r="A193" s="177"/>
      <c r="D193" s="209"/>
      <c r="E193" s="209"/>
      <c r="F193" s="209"/>
    </row>
    <row r="194" spans="1:9" s="47" customFormat="1" ht="16.5" customHeight="1" x14ac:dyDescent="0.2">
      <c r="A194" s="182" t="s">
        <v>317</v>
      </c>
      <c r="B194" s="84"/>
      <c r="C194" s="84"/>
      <c r="D194" s="86"/>
      <c r="E194" s="86"/>
      <c r="F194" s="86"/>
      <c r="G194" s="89"/>
      <c r="H194" s="89"/>
      <c r="I194" s="183"/>
    </row>
    <row r="195" spans="1:9" s="47" customFormat="1" ht="16.5" customHeight="1" x14ac:dyDescent="0.2">
      <c r="A195" s="182"/>
      <c r="B195" s="84"/>
      <c r="C195" s="84"/>
      <c r="D195" s="86"/>
      <c r="E195" s="86"/>
      <c r="F195" s="86"/>
      <c r="G195" s="89"/>
      <c r="H195" s="89"/>
      <c r="I195" s="183"/>
    </row>
    <row r="196" spans="1:9" s="47" customFormat="1" ht="16.5" customHeight="1" x14ac:dyDescent="0.25">
      <c r="A196" s="182"/>
      <c r="B196" s="84"/>
      <c r="C196" s="84"/>
      <c r="D196" s="86"/>
      <c r="E196" s="86"/>
      <c r="F196" s="281"/>
      <c r="G196" s="89"/>
      <c r="H196" s="89"/>
      <c r="I196" s="183"/>
    </row>
    <row r="197" spans="1:9" ht="27" customHeight="1" x14ac:dyDescent="0.2">
      <c r="A197" s="177"/>
      <c r="B197" s="7"/>
      <c r="C197" s="7"/>
      <c r="D197" s="96" t="s">
        <v>62</v>
      </c>
      <c r="E197" s="34" t="s">
        <v>12</v>
      </c>
      <c r="F197" s="35" t="s">
        <v>13</v>
      </c>
      <c r="G197" s="96" t="s">
        <v>14</v>
      </c>
      <c r="H197" s="34" t="s">
        <v>15</v>
      </c>
      <c r="I197" s="277" t="s">
        <v>16</v>
      </c>
    </row>
    <row r="198" spans="1:9" s="38" customFormat="1" x14ac:dyDescent="0.2">
      <c r="A198" s="211">
        <v>11</v>
      </c>
      <c r="B198" s="116" t="s">
        <v>318</v>
      </c>
      <c r="C198" s="117"/>
      <c r="D198" s="96"/>
      <c r="E198" s="34">
        <f>SUM(E199:E203)</f>
        <v>89162794.550000012</v>
      </c>
      <c r="F198" s="34">
        <f>SUM(F199:F203)</f>
        <v>85321669.620000005</v>
      </c>
      <c r="G198" s="34">
        <f>SUM(G199:G203)</f>
        <v>0</v>
      </c>
      <c r="H198" s="212"/>
      <c r="I198" s="277"/>
    </row>
    <row r="199" spans="1:9" s="206" customFormat="1" ht="15" customHeight="1" x14ac:dyDescent="0.2">
      <c r="A199" s="208" t="s">
        <v>319</v>
      </c>
      <c r="B199" s="213" t="s">
        <v>320</v>
      </c>
      <c r="C199" s="214"/>
      <c r="D199" s="215">
        <v>0</v>
      </c>
      <c r="E199" s="19">
        <f>83470994.93-E203-1337906.13</f>
        <v>52133088.800000004</v>
      </c>
      <c r="F199" s="19">
        <f>80704518.62+4617151-F203</f>
        <v>55321669.620000005</v>
      </c>
      <c r="G199" s="216"/>
      <c r="H199" s="212"/>
      <c r="I199" s="217"/>
    </row>
    <row r="200" spans="1:9" s="206" customFormat="1" ht="15" customHeight="1" x14ac:dyDescent="0.2">
      <c r="A200" s="208" t="s">
        <v>321</v>
      </c>
      <c r="B200" s="18" t="s">
        <v>322</v>
      </c>
      <c r="C200" s="194"/>
      <c r="D200" s="168">
        <v>0</v>
      </c>
      <c r="E200" s="19">
        <f>D17-E17</f>
        <v>4833332</v>
      </c>
      <c r="F200" s="19">
        <v>0</v>
      </c>
      <c r="G200" s="19">
        <v>0</v>
      </c>
      <c r="H200" s="218"/>
      <c r="I200" s="205"/>
    </row>
    <row r="201" spans="1:9" s="206" customFormat="1" ht="15" customHeight="1" x14ac:dyDescent="0.2">
      <c r="A201" s="208" t="s">
        <v>323</v>
      </c>
      <c r="B201" s="196" t="s">
        <v>324</v>
      </c>
      <c r="C201" s="197"/>
      <c r="D201" s="168">
        <v>0</v>
      </c>
      <c r="E201" s="19">
        <v>1305708.8400000001</v>
      </c>
      <c r="F201" s="19">
        <v>0</v>
      </c>
      <c r="G201" s="19">
        <v>0</v>
      </c>
      <c r="H201" s="218"/>
      <c r="I201" s="205"/>
    </row>
    <row r="202" spans="1:9" s="206" customFormat="1" ht="15" customHeight="1" x14ac:dyDescent="0.2">
      <c r="A202" s="208" t="s">
        <v>325</v>
      </c>
      <c r="B202" s="18" t="s">
        <v>326</v>
      </c>
      <c r="C202" s="194"/>
      <c r="D202" s="168">
        <v>0</v>
      </c>
      <c r="E202" s="19">
        <v>890664.91</v>
      </c>
      <c r="F202" s="19">
        <v>0</v>
      </c>
      <c r="G202" s="19">
        <v>0</v>
      </c>
      <c r="H202" s="218"/>
      <c r="I202" s="205"/>
    </row>
    <row r="203" spans="1:9" s="206" customFormat="1" ht="15" customHeight="1" x14ac:dyDescent="0.2">
      <c r="A203" s="208" t="s">
        <v>327</v>
      </c>
      <c r="B203" s="219" t="s">
        <v>328</v>
      </c>
      <c r="C203" s="178"/>
      <c r="D203" s="220">
        <v>0</v>
      </c>
      <c r="E203" s="221">
        <v>30000000</v>
      </c>
      <c r="F203" s="19">
        <v>30000000</v>
      </c>
      <c r="G203" s="19">
        <v>0</v>
      </c>
      <c r="H203" s="218"/>
      <c r="I203" s="222"/>
    </row>
    <row r="204" spans="1:9" s="112" customFormat="1" x14ac:dyDescent="0.25">
      <c r="A204" s="211" t="s">
        <v>329</v>
      </c>
      <c r="B204" s="223" t="s">
        <v>330</v>
      </c>
      <c r="C204" s="224"/>
      <c r="D204" s="225">
        <v>0</v>
      </c>
      <c r="E204" s="226">
        <f>E205+E207</f>
        <v>50991867.109999999</v>
      </c>
      <c r="F204" s="113">
        <f>F205+F207</f>
        <v>53353727.409999996</v>
      </c>
      <c r="G204" s="226">
        <f t="shared" ref="G204" si="35">SUM(G205:G207)</f>
        <v>0</v>
      </c>
      <c r="H204" s="227"/>
      <c r="I204" s="282"/>
    </row>
    <row r="205" spans="1:9" s="112" customFormat="1" x14ac:dyDescent="0.2">
      <c r="A205" s="208" t="s">
        <v>331</v>
      </c>
      <c r="B205" s="219" t="s">
        <v>332</v>
      </c>
      <c r="C205" s="178"/>
      <c r="D205" s="220">
        <v>0</v>
      </c>
      <c r="E205" s="19">
        <f>37529067.51+E33</f>
        <v>53972792.18</v>
      </c>
      <c r="F205" s="19">
        <f>149410.73+600+E205+2250000+109482.17</f>
        <v>56482285.079999998</v>
      </c>
      <c r="G205" s="19">
        <v>0</v>
      </c>
      <c r="H205" s="218"/>
      <c r="I205" s="222"/>
    </row>
    <row r="206" spans="1:9" s="112" customFormat="1" x14ac:dyDescent="0.2">
      <c r="A206" s="208" t="s">
        <v>333</v>
      </c>
      <c r="B206" s="219" t="s">
        <v>334</v>
      </c>
      <c r="C206" s="178"/>
      <c r="D206" s="220"/>
      <c r="E206" s="19">
        <v>2980925.07</v>
      </c>
      <c r="F206" s="19">
        <f>1602854.46+1525703.21</f>
        <v>3128557.67</v>
      </c>
      <c r="G206" s="19">
        <v>0</v>
      </c>
      <c r="H206" s="218"/>
      <c r="I206" s="222"/>
    </row>
    <row r="207" spans="1:9" x14ac:dyDescent="0.2">
      <c r="A207" s="208" t="s">
        <v>335</v>
      </c>
      <c r="B207" s="219" t="s">
        <v>336</v>
      </c>
      <c r="C207" s="178"/>
      <c r="D207" s="220"/>
      <c r="E207" s="19">
        <v>-2980925.07</v>
      </c>
      <c r="F207" s="19">
        <f>-F206</f>
        <v>-3128557.67</v>
      </c>
      <c r="G207" s="19">
        <v>0</v>
      </c>
      <c r="H207" s="218"/>
      <c r="I207" s="222"/>
    </row>
    <row r="208" spans="1:9" s="38" customFormat="1" x14ac:dyDescent="0.2">
      <c r="A208" s="211">
        <v>13</v>
      </c>
      <c r="B208" s="229" t="s">
        <v>337</v>
      </c>
      <c r="C208" s="230"/>
      <c r="D208" s="96"/>
      <c r="E208" s="190">
        <f>SUM(E209:E214)</f>
        <v>38407343.209999993</v>
      </c>
      <c r="F208" s="190">
        <f>SUM(F209:F214)</f>
        <v>22242701.220000003</v>
      </c>
      <c r="G208" s="19">
        <v>0</v>
      </c>
      <c r="H208" s="231"/>
      <c r="I208" s="277"/>
    </row>
    <row r="209" spans="1:10" s="206" customFormat="1" ht="15" customHeight="1" x14ac:dyDescent="0.2">
      <c r="A209" s="232" t="s">
        <v>338</v>
      </c>
      <c r="B209" s="214" t="s">
        <v>339</v>
      </c>
      <c r="C209" s="214"/>
      <c r="D209" s="215">
        <v>0</v>
      </c>
      <c r="E209" s="19">
        <v>2520401.16</v>
      </c>
      <c r="F209" s="19">
        <v>3247.45</v>
      </c>
      <c r="G209" s="19">
        <v>0</v>
      </c>
      <c r="H209" s="233"/>
      <c r="I209" s="217"/>
    </row>
    <row r="210" spans="1:10" s="206" customFormat="1" ht="15" customHeight="1" x14ac:dyDescent="0.2">
      <c r="A210" s="232" t="s">
        <v>340</v>
      </c>
      <c r="B210" s="194" t="s">
        <v>341</v>
      </c>
      <c r="C210" s="194"/>
      <c r="D210" s="168">
        <v>0</v>
      </c>
      <c r="E210" s="172">
        <f>588683.11+8913670.5</f>
        <v>9502353.6099999994</v>
      </c>
      <c r="F210" s="200">
        <v>746442.65</v>
      </c>
      <c r="G210" s="200"/>
      <c r="H210" s="233"/>
      <c r="I210" s="205"/>
    </row>
    <row r="211" spans="1:10" s="206" customFormat="1" ht="15" customHeight="1" x14ac:dyDescent="0.2">
      <c r="A211" s="232" t="s">
        <v>342</v>
      </c>
      <c r="B211" s="18" t="s">
        <v>343</v>
      </c>
      <c r="C211" s="194"/>
      <c r="D211" s="168">
        <v>0</v>
      </c>
      <c r="E211" s="172">
        <v>23745703.719999999</v>
      </c>
      <c r="F211" s="200">
        <v>21492211.120000001</v>
      </c>
      <c r="G211" s="200"/>
      <c r="H211" s="235"/>
      <c r="I211" s="205"/>
    </row>
    <row r="212" spans="1:10" s="206" customFormat="1" ht="15" customHeight="1" x14ac:dyDescent="0.2">
      <c r="A212" s="232" t="s">
        <v>344</v>
      </c>
      <c r="B212" s="194" t="s">
        <v>345</v>
      </c>
      <c r="C212" s="197"/>
      <c r="D212" s="168">
        <v>0</v>
      </c>
      <c r="E212" s="172">
        <v>1603658.5</v>
      </c>
      <c r="F212" s="200">
        <v>0</v>
      </c>
      <c r="G212" s="200"/>
      <c r="H212" s="233"/>
      <c r="I212" s="205"/>
    </row>
    <row r="213" spans="1:10" s="206" customFormat="1" ht="15" customHeight="1" x14ac:dyDescent="0.2">
      <c r="A213" s="232" t="s">
        <v>346</v>
      </c>
      <c r="B213" s="194" t="s">
        <v>347</v>
      </c>
      <c r="C213" s="194"/>
      <c r="D213" s="168">
        <v>0</v>
      </c>
      <c r="E213" s="19">
        <v>1013566.22</v>
      </c>
      <c r="F213" s="19">
        <v>0</v>
      </c>
      <c r="G213" s="200"/>
      <c r="H213" s="233"/>
      <c r="I213" s="205"/>
    </row>
    <row r="214" spans="1:10" s="206" customFormat="1" ht="15" customHeight="1" x14ac:dyDescent="0.2">
      <c r="A214" s="232" t="s">
        <v>348</v>
      </c>
      <c r="B214" s="194" t="s">
        <v>349</v>
      </c>
      <c r="C214" s="194"/>
      <c r="D214" s="168">
        <v>0</v>
      </c>
      <c r="E214" s="19">
        <v>21660</v>
      </c>
      <c r="F214" s="19">
        <v>800</v>
      </c>
      <c r="G214" s="19"/>
      <c r="H214" s="233"/>
      <c r="I214" s="205"/>
    </row>
    <row r="215" spans="1:10" s="206" customFormat="1" ht="15" customHeight="1" x14ac:dyDescent="0.2">
      <c r="A215" s="236"/>
      <c r="B215" s="1"/>
      <c r="C215" s="1"/>
      <c r="D215" s="237"/>
      <c r="E215" s="237"/>
      <c r="F215" s="237"/>
      <c r="G215" s="238"/>
      <c r="H215" s="238"/>
      <c r="I215" s="239"/>
      <c r="J215" s="5"/>
    </row>
    <row r="216" spans="1:10" s="206" customFormat="1" ht="15" customHeight="1" x14ac:dyDescent="0.2">
      <c r="A216" s="236" t="s">
        <v>350</v>
      </c>
      <c r="B216" s="1"/>
      <c r="C216" s="1"/>
      <c r="D216" s="237"/>
      <c r="E216" s="237"/>
      <c r="F216" s="237"/>
      <c r="G216" s="238"/>
      <c r="H216" s="238"/>
      <c r="I216" s="239"/>
      <c r="J216" s="5"/>
    </row>
    <row r="217" spans="1:10" s="206" customFormat="1" ht="17.25" customHeight="1" x14ac:dyDescent="0.2">
      <c r="A217" s="236" t="s">
        <v>351</v>
      </c>
      <c r="B217" s="1"/>
      <c r="C217" s="1"/>
      <c r="D217" s="237"/>
      <c r="E217" s="237"/>
      <c r="F217" s="237"/>
      <c r="G217" s="238"/>
      <c r="H217" s="238"/>
      <c r="I217" s="239"/>
      <c r="J217" s="5"/>
    </row>
    <row r="218" spans="1:10" s="206" customFormat="1" ht="22.5" customHeight="1" x14ac:dyDescent="0.2">
      <c r="A218" s="236" t="s">
        <v>352</v>
      </c>
      <c r="B218" s="1"/>
      <c r="C218" s="1"/>
      <c r="D218" s="237"/>
      <c r="E218" s="237"/>
      <c r="F218" s="237"/>
      <c r="G218" s="238"/>
      <c r="H218" s="238"/>
      <c r="I218" s="239"/>
      <c r="J218" s="5"/>
    </row>
    <row r="219" spans="1:10" s="206" customFormat="1" ht="21" customHeight="1" x14ac:dyDescent="0.2">
      <c r="A219" s="236" t="s">
        <v>353</v>
      </c>
      <c r="B219" s="1"/>
      <c r="C219" s="1"/>
      <c r="D219" s="237"/>
      <c r="E219" s="237"/>
      <c r="F219" s="237"/>
      <c r="G219" s="238"/>
      <c r="H219" s="238"/>
      <c r="I219" s="239"/>
      <c r="J219" s="5"/>
    </row>
    <row r="220" spans="1:10" s="206" customFormat="1" ht="19.5" customHeight="1" x14ac:dyDescent="0.2">
      <c r="A220" s="236" t="s">
        <v>354</v>
      </c>
      <c r="B220" s="1"/>
      <c r="C220" s="1"/>
      <c r="D220" s="240"/>
      <c r="E220" s="91"/>
      <c r="F220" s="91"/>
      <c r="G220" s="30"/>
      <c r="H220" s="30"/>
      <c r="I220" s="283"/>
      <c r="J220" s="5"/>
    </row>
    <row r="221" spans="1:10" s="206" customFormat="1" ht="19.5" customHeight="1" x14ac:dyDescent="0.2">
      <c r="A221" s="236" t="s">
        <v>355</v>
      </c>
      <c r="B221" s="1"/>
      <c r="C221" s="1"/>
      <c r="D221" s="240"/>
      <c r="E221" s="91"/>
      <c r="F221" s="91"/>
      <c r="G221" s="30"/>
      <c r="H221" s="30"/>
      <c r="I221" s="283"/>
      <c r="J221" s="5"/>
    </row>
    <row r="222" spans="1:10" s="206" customFormat="1" ht="19.5" customHeight="1" x14ac:dyDescent="0.2">
      <c r="A222" s="236" t="s">
        <v>356</v>
      </c>
      <c r="B222" s="1"/>
      <c r="C222" s="1"/>
      <c r="D222" s="240"/>
      <c r="E222" s="91"/>
      <c r="F222" s="91"/>
      <c r="G222" s="30"/>
      <c r="H222" s="30"/>
      <c r="I222" s="283"/>
      <c r="J222" s="5"/>
    </row>
    <row r="223" spans="1:10" s="206" customFormat="1" ht="29.25" customHeight="1" x14ac:dyDescent="0.2">
      <c r="A223" s="241" t="s">
        <v>357</v>
      </c>
      <c r="B223" s="242"/>
      <c r="C223" s="242"/>
      <c r="D223" s="242"/>
      <c r="E223" s="242"/>
      <c r="F223" s="242"/>
      <c r="G223" s="242"/>
      <c r="H223" s="242"/>
      <c r="I223" s="242"/>
      <c r="J223" s="5"/>
    </row>
    <row r="224" spans="1:10" s="206" customFormat="1" ht="21" customHeight="1" x14ac:dyDescent="0.2">
      <c r="A224" s="177" t="s">
        <v>358</v>
      </c>
      <c r="B224" s="236"/>
      <c r="C224" s="236"/>
      <c r="D224" s="236"/>
      <c r="E224" s="284"/>
      <c r="F224" s="284"/>
      <c r="G224" s="284"/>
      <c r="H224" s="284"/>
      <c r="I224" s="284"/>
      <c r="J224" s="5"/>
    </row>
    <row r="225" spans="1:10" s="206" customFormat="1" ht="21" customHeight="1" x14ac:dyDescent="0.2">
      <c r="A225" s="177" t="s">
        <v>359</v>
      </c>
      <c r="B225" s="236"/>
      <c r="C225" s="236"/>
      <c r="D225" s="236"/>
      <c r="E225" s="284"/>
      <c r="F225" s="284"/>
      <c r="G225" s="284"/>
      <c r="H225" s="284"/>
      <c r="I225" s="284"/>
      <c r="J225" s="5"/>
    </row>
    <row r="226" spans="1:10" s="206" customFormat="1" ht="21" customHeight="1" x14ac:dyDescent="0.2">
      <c r="A226" s="241" t="s">
        <v>360</v>
      </c>
      <c r="B226" s="241"/>
      <c r="C226" s="241"/>
      <c r="D226" s="241"/>
      <c r="E226" s="241"/>
      <c r="F226" s="241"/>
      <c r="G226" s="241"/>
      <c r="H226" s="241"/>
      <c r="I226" s="241"/>
      <c r="J226" s="5"/>
    </row>
    <row r="227" spans="1:10" s="206" customFormat="1" ht="33.75" customHeight="1" x14ac:dyDescent="0.2">
      <c r="A227" s="241" t="s">
        <v>361</v>
      </c>
      <c r="B227" s="241"/>
      <c r="C227" s="241"/>
      <c r="D227" s="241"/>
      <c r="E227" s="241"/>
      <c r="F227" s="241"/>
      <c r="G227" s="241"/>
      <c r="H227" s="241"/>
      <c r="I227" s="241"/>
      <c r="J227" s="5"/>
    </row>
    <row r="228" spans="1:10" s="206" customFormat="1" ht="18" customHeight="1" x14ac:dyDescent="0.2">
      <c r="A228" s="236" t="s">
        <v>362</v>
      </c>
      <c r="B228" s="243"/>
      <c r="C228" s="243"/>
      <c r="D228" s="243"/>
      <c r="E228" s="285"/>
      <c r="F228" s="285"/>
      <c r="G228" s="285"/>
      <c r="H228" s="285"/>
      <c r="I228" s="285"/>
      <c r="J228" s="5"/>
    </row>
    <row r="229" spans="1:10" s="206" customFormat="1" ht="18" customHeight="1" x14ac:dyDescent="0.2">
      <c r="A229" s="236" t="s">
        <v>363</v>
      </c>
      <c r="B229" s="1"/>
      <c r="C229" s="1"/>
      <c r="D229" s="237"/>
      <c r="E229" s="237"/>
      <c r="F229" s="237"/>
      <c r="G229" s="238"/>
      <c r="H229" s="238"/>
      <c r="I229" s="239"/>
      <c r="J229" s="5"/>
    </row>
    <row r="230" spans="1:10" s="206" customFormat="1" ht="18" customHeight="1" x14ac:dyDescent="0.2">
      <c r="A230" s="236" t="s">
        <v>364</v>
      </c>
      <c r="B230" s="1"/>
      <c r="C230" s="1"/>
      <c r="D230" s="237"/>
      <c r="E230" s="237"/>
      <c r="F230" s="237"/>
      <c r="G230" s="238"/>
      <c r="H230" s="238"/>
      <c r="I230" s="239"/>
      <c r="J230" s="5"/>
    </row>
    <row r="231" spans="1:10" s="206" customFormat="1" ht="18.75" customHeight="1" x14ac:dyDescent="0.2">
      <c r="A231" s="236" t="s">
        <v>365</v>
      </c>
      <c r="B231" s="1"/>
      <c r="C231" s="1"/>
      <c r="D231" s="237"/>
      <c r="E231" s="237"/>
      <c r="F231" s="237"/>
      <c r="G231" s="238"/>
      <c r="H231" s="238"/>
      <c r="I231" s="239"/>
      <c r="J231" s="5"/>
    </row>
    <row r="232" spans="1:10" s="206" customFormat="1" ht="21" customHeight="1" x14ac:dyDescent="0.2">
      <c r="A232" s="236" t="s">
        <v>366</v>
      </c>
      <c r="B232" s="1"/>
      <c r="C232" s="1"/>
      <c r="D232" s="240"/>
      <c r="E232" s="91"/>
      <c r="F232" s="91"/>
      <c r="G232" s="30"/>
      <c r="H232" s="30"/>
      <c r="I232" s="283"/>
      <c r="J232" s="5"/>
    </row>
    <row r="233" spans="1:10" s="206" customFormat="1" ht="31.5" customHeight="1" x14ac:dyDescent="0.2">
      <c r="A233" s="241" t="s">
        <v>367</v>
      </c>
      <c r="B233" s="241"/>
      <c r="C233" s="241"/>
      <c r="D233" s="241"/>
      <c r="E233" s="241"/>
      <c r="F233" s="241"/>
      <c r="G233" s="241"/>
      <c r="H233" s="241"/>
      <c r="I233" s="241"/>
      <c r="J233" s="5"/>
    </row>
    <row r="234" spans="1:10" s="206" customFormat="1" ht="16.5" customHeight="1" x14ac:dyDescent="0.2">
      <c r="A234" s="236" t="s">
        <v>368</v>
      </c>
      <c r="B234" s="243"/>
      <c r="C234" s="243"/>
      <c r="D234" s="243"/>
      <c r="E234" s="285"/>
      <c r="F234" s="285"/>
      <c r="G234" s="285"/>
      <c r="H234" s="285"/>
      <c r="I234" s="285"/>
      <c r="J234" s="5"/>
    </row>
    <row r="235" spans="1:10" s="206" customFormat="1" ht="28.5" customHeight="1" x14ac:dyDescent="0.2">
      <c r="A235" s="241" t="s">
        <v>369</v>
      </c>
      <c r="B235" s="241"/>
      <c r="C235" s="241"/>
      <c r="D235" s="241"/>
      <c r="E235" s="241"/>
      <c r="F235" s="241"/>
      <c r="G235" s="241"/>
      <c r="H235" s="241"/>
      <c r="I235" s="241"/>
      <c r="J235" s="5"/>
    </row>
    <row r="236" spans="1:10" s="206" customFormat="1" ht="29.25" customHeight="1" x14ac:dyDescent="0.2">
      <c r="A236" s="241" t="s">
        <v>370</v>
      </c>
      <c r="B236" s="241"/>
      <c r="C236" s="241"/>
      <c r="D236" s="241"/>
      <c r="E236" s="241"/>
      <c r="F236" s="241"/>
      <c r="G236" s="241"/>
      <c r="H236" s="241"/>
      <c r="I236" s="241"/>
      <c r="J236" s="5"/>
    </row>
    <row r="237" spans="1:10" s="206" customFormat="1" ht="28.5" customHeight="1" x14ac:dyDescent="0.2">
      <c r="A237" s="244" t="s">
        <v>371</v>
      </c>
      <c r="B237" s="244"/>
      <c r="C237" s="244"/>
      <c r="D237" s="244"/>
      <c r="E237" s="244"/>
      <c r="F237" s="244"/>
      <c r="G237" s="244"/>
      <c r="H237" s="244"/>
      <c r="I237" s="244"/>
      <c r="J237" s="5"/>
    </row>
    <row r="238" spans="1:10" s="206" customFormat="1" ht="17.25" customHeight="1" x14ac:dyDescent="0.2">
      <c r="A238" s="241" t="s">
        <v>372</v>
      </c>
      <c r="B238" s="241"/>
      <c r="C238" s="241"/>
      <c r="D238" s="241"/>
      <c r="E238" s="241"/>
      <c r="F238" s="241"/>
      <c r="G238" s="241"/>
      <c r="H238" s="241"/>
      <c r="I238" s="241"/>
      <c r="J238" s="5"/>
    </row>
    <row r="239" spans="1:10" s="206" customFormat="1" ht="15" customHeight="1" x14ac:dyDescent="0.2">
      <c r="A239" s="236" t="s">
        <v>373</v>
      </c>
      <c r="B239" s="1"/>
      <c r="C239" s="1"/>
      <c r="D239" s="237"/>
      <c r="E239" s="237"/>
      <c r="F239" s="237"/>
      <c r="G239" s="238"/>
      <c r="H239" s="238"/>
      <c r="I239" s="239"/>
      <c r="J239" s="5"/>
    </row>
    <row r="240" spans="1:10" s="206" customFormat="1" ht="15" customHeight="1" x14ac:dyDescent="0.2">
      <c r="A240" s="236" t="s">
        <v>374</v>
      </c>
      <c r="B240" s="1"/>
      <c r="C240" s="1"/>
      <c r="D240" s="237"/>
      <c r="E240" s="237"/>
      <c r="F240" s="237"/>
      <c r="G240" s="238"/>
      <c r="H240" s="238"/>
      <c r="I240" s="239"/>
      <c r="J240" s="5"/>
    </row>
    <row r="241" spans="1:10" s="206" customFormat="1" ht="15" customHeight="1" x14ac:dyDescent="0.2">
      <c r="A241" s="236" t="s">
        <v>375</v>
      </c>
      <c r="B241" s="1"/>
      <c r="C241" s="1"/>
      <c r="D241" s="240"/>
      <c r="E241" s="91"/>
      <c r="F241" s="91"/>
      <c r="G241" s="30"/>
      <c r="H241" s="30"/>
      <c r="I241" s="283"/>
      <c r="J241" s="5"/>
    </row>
    <row r="242" spans="1:10" s="206" customFormat="1" ht="15" customHeight="1" x14ac:dyDescent="0.2">
      <c r="A242" s="236" t="s">
        <v>376</v>
      </c>
      <c r="B242" s="1"/>
      <c r="C242" s="1"/>
      <c r="D242" s="240"/>
      <c r="E242" s="91"/>
      <c r="F242" s="91"/>
      <c r="G242" s="30"/>
      <c r="H242" s="30"/>
      <c r="I242" s="283"/>
      <c r="J242" s="5"/>
    </row>
    <row r="243" spans="1:10" s="206" customFormat="1" ht="15" customHeight="1" x14ac:dyDescent="0.2">
      <c r="A243" s="236" t="s">
        <v>377</v>
      </c>
      <c r="B243" s="1"/>
      <c r="C243" s="1"/>
      <c r="D243" s="240"/>
      <c r="E243" s="91"/>
      <c r="F243" s="91"/>
      <c r="G243" s="30"/>
      <c r="H243" s="30"/>
      <c r="I243" s="283"/>
      <c r="J243" s="5"/>
    </row>
    <row r="244" spans="1:10" s="206" customFormat="1" ht="30.75" customHeight="1" x14ac:dyDescent="0.2">
      <c r="A244" s="241" t="s">
        <v>378</v>
      </c>
      <c r="B244" s="242"/>
      <c r="C244" s="242"/>
      <c r="D244" s="242"/>
      <c r="E244" s="242"/>
      <c r="F244" s="242"/>
      <c r="G244" s="242"/>
      <c r="H244" s="242"/>
      <c r="I244" s="242"/>
      <c r="J244" s="5"/>
    </row>
    <row r="245" spans="1:10" s="206" customFormat="1" ht="15" customHeight="1" x14ac:dyDescent="0.2">
      <c r="A245" s="236" t="s">
        <v>379</v>
      </c>
      <c r="B245" s="1"/>
      <c r="C245" s="1"/>
      <c r="D245" s="240"/>
      <c r="E245" s="91"/>
      <c r="F245" s="91"/>
      <c r="G245" s="30"/>
      <c r="H245" s="30"/>
      <c r="I245" s="283"/>
      <c r="J245" s="5"/>
    </row>
    <row r="246" spans="1:10" s="206" customFormat="1" x14ac:dyDescent="0.2">
      <c r="A246" s="236" t="s">
        <v>380</v>
      </c>
      <c r="B246" s="1"/>
      <c r="C246" s="1"/>
      <c r="D246" s="240"/>
      <c r="E246" s="91"/>
      <c r="F246" s="91"/>
      <c r="G246" s="30"/>
      <c r="H246" s="30"/>
      <c r="I246" s="283"/>
      <c r="J246" s="5"/>
    </row>
    <row r="247" spans="1:10" ht="17.25" customHeight="1" x14ac:dyDescent="0.2">
      <c r="A247" s="177" t="s">
        <v>381</v>
      </c>
    </row>
    <row r="248" spans="1:10" s="206" customFormat="1" x14ac:dyDescent="0.2">
      <c r="A248" s="236"/>
      <c r="B248" s="1"/>
      <c r="C248" s="1"/>
      <c r="D248" s="240"/>
      <c r="E248" s="91"/>
      <c r="F248" s="91"/>
      <c r="G248" s="30"/>
      <c r="H248" s="30"/>
      <c r="I248" s="283"/>
      <c r="J248" s="5"/>
    </row>
    <row r="249" spans="1:10" s="206" customFormat="1" x14ac:dyDescent="0.2">
      <c r="A249" s="236"/>
      <c r="B249" s="1"/>
      <c r="C249" s="1"/>
      <c r="D249" s="240"/>
      <c r="E249" s="91"/>
      <c r="F249" s="91"/>
      <c r="G249" s="30"/>
      <c r="H249" s="30"/>
      <c r="I249" s="283"/>
      <c r="J249" s="5"/>
    </row>
    <row r="250" spans="1:10" x14ac:dyDescent="0.2">
      <c r="A250" s="245" t="s">
        <v>382</v>
      </c>
    </row>
    <row r="251" spans="1:10" x14ac:dyDescent="0.2">
      <c r="A251" s="245"/>
    </row>
    <row r="252" spans="1:10" x14ac:dyDescent="0.2">
      <c r="A252" s="245"/>
    </row>
    <row r="253" spans="1:10" x14ac:dyDescent="0.2">
      <c r="A253" s="246" t="s">
        <v>383</v>
      </c>
      <c r="D253" s="2" t="s">
        <v>384</v>
      </c>
    </row>
    <row r="254" spans="1:10" s="247" customFormat="1" x14ac:dyDescent="0.2">
      <c r="A254" s="246" t="s">
        <v>385</v>
      </c>
      <c r="B254" s="1"/>
      <c r="C254" s="1"/>
      <c r="D254" s="30" t="s">
        <v>386</v>
      </c>
      <c r="E254" s="2"/>
      <c r="F254" s="2"/>
      <c r="G254" s="3"/>
      <c r="H254" s="3"/>
      <c r="I254" s="4"/>
      <c r="J254" s="5"/>
    </row>
    <row r="255" spans="1:10" s="247" customFormat="1" x14ac:dyDescent="0.2">
      <c r="A255" s="246" t="s">
        <v>387</v>
      </c>
      <c r="B255" s="1"/>
      <c r="C255" s="1"/>
      <c r="D255" s="30" t="s">
        <v>388</v>
      </c>
      <c r="E255" s="2"/>
      <c r="F255" s="2"/>
      <c r="G255" s="3"/>
      <c r="H255" s="3"/>
      <c r="I255" s="4"/>
      <c r="J255" s="5"/>
    </row>
    <row r="256" spans="1:10" s="247" customFormat="1" x14ac:dyDescent="0.2">
      <c r="A256" s="177"/>
      <c r="B256" s="1"/>
      <c r="C256" s="1"/>
      <c r="D256" s="2"/>
      <c r="E256" s="2"/>
      <c r="F256" s="2"/>
      <c r="G256" s="3"/>
      <c r="H256" s="3"/>
      <c r="I256" s="4"/>
      <c r="J256" s="5"/>
    </row>
    <row r="257" spans="1:10" s="247" customFormat="1" x14ac:dyDescent="0.2">
      <c r="A257" s="177"/>
      <c r="B257" s="1"/>
      <c r="C257" s="1"/>
      <c r="D257" s="2"/>
      <c r="E257" s="2"/>
      <c r="F257" s="2"/>
      <c r="G257" s="3"/>
      <c r="H257" s="3"/>
      <c r="I257" s="4"/>
      <c r="J257" s="5"/>
    </row>
    <row r="258" spans="1:10" s="247" customFormat="1" x14ac:dyDescent="0.2">
      <c r="A258" s="177"/>
      <c r="B258" s="1"/>
      <c r="C258" s="1"/>
      <c r="D258" s="2"/>
      <c r="E258" s="2"/>
      <c r="F258" s="2"/>
      <c r="G258" s="3"/>
      <c r="H258" s="3"/>
      <c r="I258" s="4"/>
      <c r="J258" s="5"/>
    </row>
    <row r="259" spans="1:10" s="247" customFormat="1" x14ac:dyDescent="0.2">
      <c r="A259" s="177"/>
      <c r="B259" s="1"/>
      <c r="C259" s="1"/>
      <c r="D259" s="2"/>
      <c r="E259" s="2"/>
      <c r="F259" s="2"/>
      <c r="G259" s="3"/>
      <c r="H259" s="3"/>
      <c r="I259" s="4"/>
      <c r="J259" s="5"/>
    </row>
    <row r="260" spans="1:10" s="247" customFormat="1" x14ac:dyDescent="0.2">
      <c r="A260" s="177"/>
      <c r="B260" s="1"/>
      <c r="C260" s="1"/>
      <c r="D260" s="2"/>
      <c r="E260" s="2"/>
      <c r="F260" s="2"/>
      <c r="G260" s="3"/>
      <c r="H260" s="3"/>
      <c r="I260" s="4"/>
      <c r="J260" s="5"/>
    </row>
  </sheetData>
  <mergeCells count="21">
    <mergeCell ref="A237:I237"/>
    <mergeCell ref="A238:I238"/>
    <mergeCell ref="A244:I244"/>
    <mergeCell ref="A223:I223"/>
    <mergeCell ref="A226:I226"/>
    <mergeCell ref="A227:I227"/>
    <mergeCell ref="A233:I233"/>
    <mergeCell ref="A235:I235"/>
    <mergeCell ref="A236:I236"/>
    <mergeCell ref="B55:C55"/>
    <mergeCell ref="B155:C155"/>
    <mergeCell ref="B161:C161"/>
    <mergeCell ref="B167:C167"/>
    <mergeCell ref="B176:C176"/>
    <mergeCell ref="B185:C185"/>
    <mergeCell ref="A11:I11"/>
    <mergeCell ref="B15:C15"/>
    <mergeCell ref="B16:C16"/>
    <mergeCell ref="B42:C42"/>
    <mergeCell ref="B43:C43"/>
    <mergeCell ref="B51:C51"/>
  </mergeCells>
  <pageMargins left="0.43307086614173229" right="0.27559055118110237" top="0.31496062992125984" bottom="0.31496062992125984" header="0.31496062992125984" footer="0.43307086614173229"/>
  <pageSetup paperSize="9" scale="90" orientation="landscape" r:id="rId1"/>
  <rowBreaks count="3" manualBreakCount="3">
    <brk id="39" max="16383" man="1"/>
    <brk id="162" max="16383" man="1"/>
    <brk id="19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71F2-51EE-43AE-95E5-BC2665548265}">
  <sheetPr>
    <tabColor theme="4" tint="-0.249977111117893"/>
  </sheetPr>
  <dimension ref="A1:K252"/>
  <sheetViews>
    <sheetView showGridLines="0" view="pageBreakPreview" zoomScaleNormal="100" zoomScaleSheetLayoutView="100" zoomScalePageLayoutView="72" workbookViewId="0">
      <selection activeCell="F35" sqref="F35"/>
    </sheetView>
  </sheetViews>
  <sheetFormatPr defaultColWidth="9.140625" defaultRowHeight="12.75" x14ac:dyDescent="0.2"/>
  <cols>
    <col min="1" max="1" width="8.5703125" style="1" customWidth="1"/>
    <col min="2" max="2" width="5.7109375" style="1" customWidth="1"/>
    <col min="3" max="3" width="52.8554687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140625" style="3" customWidth="1"/>
    <col min="9" max="9" width="13.5703125" style="4" customWidth="1"/>
    <col min="10" max="16384" width="9.140625" style="5"/>
  </cols>
  <sheetData>
    <row r="1" spans="1:9" ht="12" customHeight="1" x14ac:dyDescent="0.2"/>
    <row r="2" spans="1:9" ht="12" customHeight="1" x14ac:dyDescent="0.2"/>
    <row r="3" spans="1:9" ht="12" customHeight="1" x14ac:dyDescent="0.2"/>
    <row r="4" spans="1:9" ht="12" customHeight="1" x14ac:dyDescent="0.2">
      <c r="F4" s="6"/>
    </row>
    <row r="5" spans="1:9" ht="15" customHeight="1" x14ac:dyDescent="0.2">
      <c r="A5" s="7" t="s">
        <v>0</v>
      </c>
      <c r="D5" s="8">
        <v>2023</v>
      </c>
      <c r="E5" s="9"/>
      <c r="F5" s="248" t="s">
        <v>1</v>
      </c>
      <c r="G5" s="11" t="s">
        <v>2</v>
      </c>
      <c r="H5" s="248"/>
      <c r="I5" s="12"/>
    </row>
    <row r="6" spans="1:9" ht="2.1" customHeight="1" x14ac:dyDescent="0.2">
      <c r="A6" s="7"/>
      <c r="D6" s="13"/>
      <c r="E6" s="14"/>
      <c r="F6" s="3"/>
      <c r="G6" s="15"/>
    </row>
    <row r="7" spans="1:9" ht="15" customHeight="1" x14ac:dyDescent="0.2">
      <c r="A7" s="16" t="s">
        <v>3</v>
      </c>
      <c r="B7" s="17"/>
      <c r="C7" s="18"/>
      <c r="D7" s="19"/>
      <c r="E7" s="6"/>
      <c r="F7" s="248" t="s">
        <v>4</v>
      </c>
      <c r="G7" s="20" t="s">
        <v>389</v>
      </c>
      <c r="H7" s="249"/>
      <c r="I7" s="22"/>
    </row>
    <row r="8" spans="1:9" ht="2.1" customHeight="1" x14ac:dyDescent="0.2">
      <c r="A8" s="12"/>
      <c r="D8" s="19"/>
      <c r="E8" s="6"/>
      <c r="F8" s="6"/>
    </row>
    <row r="9" spans="1:9" ht="15" customHeight="1" x14ac:dyDescent="0.2">
      <c r="A9" s="12" t="s">
        <v>6</v>
      </c>
      <c r="D9" s="23" t="s">
        <v>7</v>
      </c>
      <c r="E9" s="24"/>
      <c r="F9" s="24"/>
    </row>
    <row r="10" spans="1:9" ht="5.0999999999999996" customHeight="1" x14ac:dyDescent="0.2"/>
    <row r="11" spans="1:9" s="26" customFormat="1" ht="20.100000000000001" customHeight="1" x14ac:dyDescent="0.25">
      <c r="A11" s="25" t="s">
        <v>8</v>
      </c>
      <c r="B11" s="25"/>
      <c r="C11" s="25"/>
      <c r="D11" s="25"/>
      <c r="E11" s="25"/>
      <c r="F11" s="25"/>
      <c r="G11" s="25"/>
      <c r="H11" s="25"/>
      <c r="I11" s="25"/>
    </row>
    <row r="12" spans="1:9" s="26" customFormat="1" ht="15" customHeight="1" x14ac:dyDescent="0.25">
      <c r="A12" s="27"/>
      <c r="B12" s="27"/>
      <c r="C12" s="27"/>
      <c r="D12" s="250"/>
      <c r="E12" s="250"/>
      <c r="F12" s="250"/>
      <c r="G12" s="250"/>
      <c r="H12" s="250"/>
      <c r="I12" s="251"/>
    </row>
    <row r="13" spans="1:9" ht="13.5" customHeight="1" x14ac:dyDescent="0.2">
      <c r="A13" s="29" t="s">
        <v>9</v>
      </c>
      <c r="D13" s="30"/>
      <c r="E13" s="30"/>
      <c r="F13" s="30"/>
    </row>
    <row r="14" spans="1:9" ht="15" customHeight="1" x14ac:dyDescent="0.2">
      <c r="A14" s="29"/>
      <c r="D14" s="30"/>
      <c r="E14" s="30"/>
      <c r="F14" s="30"/>
    </row>
    <row r="15" spans="1:9" s="38" customFormat="1" ht="27" customHeight="1" x14ac:dyDescent="0.2">
      <c r="A15" s="1"/>
      <c r="B15" s="31" t="s">
        <v>10</v>
      </c>
      <c r="C15" s="32"/>
      <c r="D15" s="33" t="s">
        <v>11</v>
      </c>
      <c r="E15" s="34" t="s">
        <v>12</v>
      </c>
      <c r="F15" s="35" t="s">
        <v>13</v>
      </c>
      <c r="G15" s="34" t="s">
        <v>14</v>
      </c>
      <c r="H15" s="36" t="s">
        <v>15</v>
      </c>
      <c r="I15" s="37" t="s">
        <v>16</v>
      </c>
    </row>
    <row r="16" spans="1:9" s="47" customFormat="1" ht="15" customHeight="1" x14ac:dyDescent="0.25">
      <c r="A16" s="39">
        <v>1</v>
      </c>
      <c r="B16" s="40" t="s">
        <v>17</v>
      </c>
      <c r="C16" s="41"/>
      <c r="D16" s="42">
        <f>D17+D18+D25</f>
        <v>16369027.93</v>
      </c>
      <c r="E16" s="43">
        <f>E17+E18+E25</f>
        <v>9666668</v>
      </c>
      <c r="F16" s="34">
        <f>F17+F18+F25</f>
        <v>6202791.3300000001</v>
      </c>
      <c r="G16" s="44">
        <f>G17+G18+G25</f>
        <v>0</v>
      </c>
      <c r="H16" s="45">
        <f>SUM(E16:G16)</f>
        <v>15869459.33</v>
      </c>
      <c r="I16" s="252"/>
    </row>
    <row r="17" spans="1:9" s="47" customFormat="1" ht="15" customHeight="1" x14ac:dyDescent="0.25">
      <c r="A17" s="48" t="s">
        <v>18</v>
      </c>
      <c r="B17" s="49" t="s">
        <v>19</v>
      </c>
      <c r="C17" s="50"/>
      <c r="D17" s="51">
        <v>14500000</v>
      </c>
      <c r="E17" s="52">
        <f>'PrevistoxReal Cons '!E17</f>
        <v>9666668</v>
      </c>
      <c r="F17" s="53">
        <f>2416666*2</f>
        <v>4833332</v>
      </c>
      <c r="G17" s="53">
        <v>0</v>
      </c>
      <c r="H17" s="45">
        <f>SUM(E17:G17)</f>
        <v>14500000</v>
      </c>
      <c r="I17" s="46">
        <f>H17/D17*100</f>
        <v>100</v>
      </c>
    </row>
    <row r="18" spans="1:9" s="47" customFormat="1" ht="15" customHeight="1" x14ac:dyDescent="0.25">
      <c r="A18" s="48" t="s">
        <v>20</v>
      </c>
      <c r="B18" s="49" t="s">
        <v>21</v>
      </c>
      <c r="C18" s="50"/>
      <c r="D18" s="54">
        <v>1369459.38</v>
      </c>
      <c r="E18" s="55">
        <f>SUM(E19:E21)</f>
        <v>0</v>
      </c>
      <c r="F18" s="253">
        <f t="shared" ref="F18" si="0">SUM(F19:F21)</f>
        <v>1369459.33</v>
      </c>
      <c r="G18" s="253">
        <v>0</v>
      </c>
      <c r="H18" s="45">
        <f>SUM(H19:H21)</f>
        <v>1369459.33</v>
      </c>
      <c r="I18" s="46">
        <f>IFERROR(H18/D18*100,"0")</f>
        <v>99.999996348924213</v>
      </c>
    </row>
    <row r="19" spans="1:9" s="47" customFormat="1" ht="15" customHeight="1" x14ac:dyDescent="0.25">
      <c r="A19" s="48" t="s">
        <v>22</v>
      </c>
      <c r="B19" s="57"/>
      <c r="C19" s="58" t="s">
        <v>23</v>
      </c>
      <c r="D19" s="59">
        <v>0</v>
      </c>
      <c r="E19" s="60">
        <v>0</v>
      </c>
      <c r="F19" s="61">
        <v>0</v>
      </c>
      <c r="G19" s="61">
        <v>0</v>
      </c>
      <c r="H19" s="62">
        <f>SUM(E19:G19)</f>
        <v>0</v>
      </c>
      <c r="I19" s="46" t="str">
        <f>IFERROR(H19/D19*100,"0")</f>
        <v>0</v>
      </c>
    </row>
    <row r="20" spans="1:9" s="47" customFormat="1" ht="15" customHeight="1" x14ac:dyDescent="0.25">
      <c r="A20" s="48" t="s">
        <v>24</v>
      </c>
      <c r="B20" s="57"/>
      <c r="C20" s="58" t="s">
        <v>25</v>
      </c>
      <c r="D20" s="59">
        <v>1514459.38</v>
      </c>
      <c r="E20" s="60">
        <v>0</v>
      </c>
      <c r="F20" s="61">
        <v>1514459.33</v>
      </c>
      <c r="G20" s="61">
        <v>0</v>
      </c>
      <c r="H20" s="45">
        <f>SUM(E20:G20)</f>
        <v>1514459.33</v>
      </c>
      <c r="I20" s="46">
        <f>IFERROR(H20/D20*100,"0")</f>
        <v>99.999996698491856</v>
      </c>
    </row>
    <row r="21" spans="1:9" s="47" customFormat="1" x14ac:dyDescent="0.25">
      <c r="A21" s="48" t="s">
        <v>26</v>
      </c>
      <c r="B21" s="57"/>
      <c r="C21" s="58" t="s">
        <v>27</v>
      </c>
      <c r="D21" s="63">
        <v>-145000</v>
      </c>
      <c r="E21" s="60">
        <v>0</v>
      </c>
      <c r="F21" s="61">
        <v>-145000</v>
      </c>
      <c r="G21" s="61">
        <v>0</v>
      </c>
      <c r="H21" s="45">
        <f>SUM(E21:G21)</f>
        <v>-145000</v>
      </c>
      <c r="I21" s="46">
        <f>IFERROR(H21/D21*100, "0")</f>
        <v>100</v>
      </c>
    </row>
    <row r="22" spans="1:9" s="47" customFormat="1" x14ac:dyDescent="0.25">
      <c r="A22" s="48" t="s">
        <v>28</v>
      </c>
      <c r="B22" s="57"/>
      <c r="C22" s="58" t="s">
        <v>29</v>
      </c>
      <c r="D22" s="64"/>
      <c r="E22" s="65"/>
      <c r="F22" s="61"/>
      <c r="G22" s="61"/>
      <c r="H22" s="45"/>
      <c r="I22" s="46" t="str">
        <f t="shared" ref="I22:I24" si="1">IFERROR(H22/D22*100, "0")</f>
        <v>0</v>
      </c>
    </row>
    <row r="23" spans="1:9" s="47" customFormat="1" x14ac:dyDescent="0.25">
      <c r="A23" s="48" t="s">
        <v>30</v>
      </c>
      <c r="B23" s="57"/>
      <c r="C23" s="58" t="s">
        <v>31</v>
      </c>
      <c r="D23" s="64"/>
      <c r="E23" s="65"/>
      <c r="F23" s="61"/>
      <c r="G23" s="61"/>
      <c r="H23" s="45"/>
      <c r="I23" s="46" t="str">
        <f t="shared" si="1"/>
        <v>0</v>
      </c>
    </row>
    <row r="24" spans="1:9" s="47" customFormat="1" x14ac:dyDescent="0.25">
      <c r="A24" s="48" t="s">
        <v>32</v>
      </c>
      <c r="B24" s="57"/>
      <c r="C24" s="58" t="s">
        <v>33</v>
      </c>
      <c r="D24" s="64"/>
      <c r="E24" s="65"/>
      <c r="F24" s="61"/>
      <c r="G24" s="61"/>
      <c r="H24" s="45"/>
      <c r="I24" s="46" t="str">
        <f t="shared" si="1"/>
        <v>0</v>
      </c>
    </row>
    <row r="25" spans="1:9" s="47" customFormat="1" ht="15" customHeight="1" x14ac:dyDescent="0.25">
      <c r="A25" s="48" t="s">
        <v>34</v>
      </c>
      <c r="B25" s="49" t="s">
        <v>35</v>
      </c>
      <c r="C25" s="50"/>
      <c r="D25" s="66">
        <f>D26</f>
        <v>499568.55</v>
      </c>
      <c r="E25" s="67">
        <f>E18</f>
        <v>0</v>
      </c>
      <c r="F25" s="68">
        <v>0</v>
      </c>
      <c r="G25" s="68">
        <f>G18</f>
        <v>0</v>
      </c>
      <c r="H25" s="45">
        <v>0</v>
      </c>
      <c r="I25" s="46">
        <f>H25/D25*100</f>
        <v>0</v>
      </c>
    </row>
    <row r="26" spans="1:9" s="47" customFormat="1" ht="15" customHeight="1" x14ac:dyDescent="0.25">
      <c r="A26" s="48" t="s">
        <v>36</v>
      </c>
      <c r="B26" s="69"/>
      <c r="C26" s="58" t="s">
        <v>37</v>
      </c>
      <c r="D26" s="64">
        <v>499568.55</v>
      </c>
      <c r="E26" s="67">
        <v>0</v>
      </c>
      <c r="F26" s="70"/>
      <c r="G26" s="70"/>
      <c r="H26" s="45">
        <f>SUM(E26:G26)</f>
        <v>0</v>
      </c>
      <c r="I26" s="46">
        <f>IFERROR(H26/D26*100, "0")</f>
        <v>0</v>
      </c>
    </row>
    <row r="27" spans="1:9" s="47" customFormat="1" ht="15" customHeight="1" x14ac:dyDescent="0.25">
      <c r="A27" s="39">
        <v>2</v>
      </c>
      <c r="B27" s="71" t="s">
        <v>38</v>
      </c>
      <c r="C27" s="72"/>
      <c r="D27" s="73">
        <f>SUM(D28:D29)</f>
        <v>0</v>
      </c>
      <c r="E27" s="67">
        <f>SUM(E28:E29)</f>
        <v>375975.61</v>
      </c>
      <c r="F27" s="70">
        <f>SUM(F28:F29)</f>
        <v>73641.41</v>
      </c>
      <c r="G27" s="70">
        <v>0</v>
      </c>
      <c r="H27" s="45">
        <f>SUM(E27:G27)</f>
        <v>449617.02</v>
      </c>
      <c r="I27" s="46" t="str">
        <f>IFERROR(H27/D27*100, "0")</f>
        <v>0</v>
      </c>
    </row>
    <row r="28" spans="1:9" s="47" customFormat="1" ht="15" customHeight="1" x14ac:dyDescent="0.25">
      <c r="A28" s="48" t="s">
        <v>39</v>
      </c>
      <c r="B28" s="49" t="s">
        <v>40</v>
      </c>
      <c r="C28" s="50"/>
      <c r="D28" s="66">
        <v>0</v>
      </c>
      <c r="E28" s="67">
        <v>0</v>
      </c>
      <c r="F28" s="70">
        <v>0</v>
      </c>
      <c r="G28" s="70">
        <v>0</v>
      </c>
      <c r="H28" s="45">
        <f>SUM(E28:G28)</f>
        <v>0</v>
      </c>
      <c r="I28" s="46" t="str">
        <f>IFERROR(H28/D28*100, "0")</f>
        <v>0</v>
      </c>
    </row>
    <row r="29" spans="1:9" s="47" customFormat="1" ht="15" customHeight="1" x14ac:dyDescent="0.25">
      <c r="A29" s="74" t="s">
        <v>390</v>
      </c>
      <c r="B29" s="75" t="s">
        <v>42</v>
      </c>
      <c r="C29" s="50"/>
      <c r="D29" s="66">
        <v>0</v>
      </c>
      <c r="E29" s="65">
        <v>375975.61</v>
      </c>
      <c r="F29" s="77">
        <f>'PrevistoxReal Cons '!F29</f>
        <v>73641.41</v>
      </c>
      <c r="G29" s="77">
        <v>0</v>
      </c>
      <c r="H29" s="45">
        <f>SUM(E29:G29)</f>
        <v>449617.02</v>
      </c>
      <c r="I29" s="46" t="str">
        <f>IFERROR(H29/D29*100, "0")</f>
        <v>0</v>
      </c>
    </row>
    <row r="30" spans="1:9" s="47" customFormat="1" ht="15" customHeight="1" x14ac:dyDescent="0.25">
      <c r="A30" s="78">
        <v>3</v>
      </c>
      <c r="B30" s="69" t="s">
        <v>43</v>
      </c>
      <c r="C30" s="79"/>
      <c r="D30" s="66">
        <f>D31+D37+D38</f>
        <v>3844446.54</v>
      </c>
      <c r="E30" s="67">
        <f>E31+E37+E38</f>
        <v>5224519.71</v>
      </c>
      <c r="F30" s="68">
        <f>F31+F37+F38</f>
        <v>1117037.51</v>
      </c>
      <c r="G30" s="67">
        <f>G31+G37+G38</f>
        <v>0</v>
      </c>
      <c r="H30" s="45">
        <f>SUM(E30:G30)</f>
        <v>6341557.2199999997</v>
      </c>
      <c r="I30" s="46">
        <f>IFERROR(H30/D30*100,"0")</f>
        <v>164.95371060615659</v>
      </c>
    </row>
    <row r="31" spans="1:9" s="47" customFormat="1" ht="15" customHeight="1" x14ac:dyDescent="0.25">
      <c r="A31" s="78" t="s">
        <v>44</v>
      </c>
      <c r="B31" s="49" t="s">
        <v>45</v>
      </c>
      <c r="C31" s="50"/>
      <c r="D31" s="66">
        <f>SUM(D32:D36)</f>
        <v>3844446.54</v>
      </c>
      <c r="E31" s="67">
        <f>SUM(E32:E36)</f>
        <v>2224519.71</v>
      </c>
      <c r="F31" s="68">
        <f>SUM(F32:F36)</f>
        <v>1117037.51</v>
      </c>
      <c r="G31" s="67">
        <f>SUM(G32:G36)</f>
        <v>0</v>
      </c>
      <c r="H31" s="45">
        <f>SUM(H32:H35)</f>
        <v>3341557.2199999997</v>
      </c>
      <c r="I31" s="46">
        <f t="shared" ref="I31:I36" si="2">IFERROR(H31/D31*100,"0")</f>
        <v>86.919071060876291</v>
      </c>
    </row>
    <row r="32" spans="1:9" s="47" customFormat="1" ht="25.5" x14ac:dyDescent="0.25">
      <c r="A32" s="48" t="s">
        <v>46</v>
      </c>
      <c r="B32" s="69"/>
      <c r="C32" s="58" t="s">
        <v>47</v>
      </c>
      <c r="D32" s="64">
        <v>3844446.54</v>
      </c>
      <c r="E32" s="65">
        <f>'PrevistoxReal Cons '!E32</f>
        <v>2224519.71</v>
      </c>
      <c r="F32" s="61">
        <f>'PrevistoxReal Cons '!F32</f>
        <v>1117037.51</v>
      </c>
      <c r="G32" s="61">
        <v>0</v>
      </c>
      <c r="H32" s="45">
        <f t="shared" ref="H32:H34" si="3">SUM(E32:G32)</f>
        <v>3341557.2199999997</v>
      </c>
      <c r="I32" s="46">
        <f t="shared" si="2"/>
        <v>86.919071060876291</v>
      </c>
    </row>
    <row r="33" spans="1:9" s="47" customFormat="1" ht="15" customHeight="1" x14ac:dyDescent="0.25">
      <c r="A33" s="48" t="s">
        <v>48</v>
      </c>
      <c r="B33" s="69"/>
      <c r="C33" s="58" t="s">
        <v>49</v>
      </c>
      <c r="D33" s="64"/>
      <c r="E33" s="65">
        <v>0</v>
      </c>
      <c r="F33" s="68">
        <v>0</v>
      </c>
      <c r="G33" s="68">
        <v>0</v>
      </c>
      <c r="H33" s="45">
        <f t="shared" si="3"/>
        <v>0</v>
      </c>
      <c r="I33" s="46" t="str">
        <f t="shared" si="2"/>
        <v>0</v>
      </c>
    </row>
    <row r="34" spans="1:9" s="47" customFormat="1" ht="15" customHeight="1" x14ac:dyDescent="0.25">
      <c r="A34" s="48" t="s">
        <v>50</v>
      </c>
      <c r="B34" s="69"/>
      <c r="C34" s="58" t="s">
        <v>51</v>
      </c>
      <c r="D34" s="64">
        <v>0</v>
      </c>
      <c r="E34" s="67">
        <v>0</v>
      </c>
      <c r="F34" s="68">
        <v>0</v>
      </c>
      <c r="G34" s="68">
        <v>0</v>
      </c>
      <c r="H34" s="45">
        <f t="shared" si="3"/>
        <v>0</v>
      </c>
      <c r="I34" s="46"/>
    </row>
    <row r="35" spans="1:9" s="47" customFormat="1" ht="15" customHeight="1" x14ac:dyDescent="0.25">
      <c r="A35" s="48" t="s">
        <v>52</v>
      </c>
      <c r="B35" s="69"/>
      <c r="C35" s="58" t="s">
        <v>53</v>
      </c>
      <c r="D35" s="64">
        <v>0</v>
      </c>
      <c r="E35" s="65">
        <v>0</v>
      </c>
      <c r="F35" s="61">
        <v>0</v>
      </c>
      <c r="G35" s="68">
        <v>0</v>
      </c>
      <c r="H35" s="45">
        <f>SUM(E35:G35)</f>
        <v>0</v>
      </c>
      <c r="I35" s="46" t="str">
        <f t="shared" si="2"/>
        <v>0</v>
      </c>
    </row>
    <row r="36" spans="1:9" s="47" customFormat="1" ht="15" customHeight="1" x14ac:dyDescent="0.25">
      <c r="A36" s="48" t="s">
        <v>54</v>
      </c>
      <c r="B36" s="79"/>
      <c r="C36" s="58" t="s">
        <v>55</v>
      </c>
      <c r="D36" s="64"/>
      <c r="E36" s="65">
        <f>'PrevistoxReal Cons '!E37</f>
        <v>0</v>
      </c>
      <c r="F36" s="77">
        <v>0</v>
      </c>
      <c r="G36" s="70">
        <v>0</v>
      </c>
      <c r="H36" s="45">
        <f>SUM(E36:G36)</f>
        <v>0</v>
      </c>
      <c r="I36" s="46" t="str">
        <f t="shared" si="2"/>
        <v>0</v>
      </c>
    </row>
    <row r="37" spans="1:9" s="47" customFormat="1" ht="15" customHeight="1" x14ac:dyDescent="0.25">
      <c r="A37" s="78" t="s">
        <v>56</v>
      </c>
      <c r="B37" s="49" t="s">
        <v>57</v>
      </c>
      <c r="C37" s="50"/>
      <c r="D37" s="66"/>
      <c r="E37" s="65">
        <v>0</v>
      </c>
      <c r="F37" s="77">
        <v>0</v>
      </c>
      <c r="G37" s="77">
        <v>0</v>
      </c>
      <c r="H37" s="45">
        <f>SUM(E37:G37)</f>
        <v>0</v>
      </c>
      <c r="I37" s="46" t="str">
        <f>IFERROR(H37/D37*100,"0")</f>
        <v>0</v>
      </c>
    </row>
    <row r="38" spans="1:9" s="47" customFormat="1" ht="15" customHeight="1" x14ac:dyDescent="0.25">
      <c r="A38" s="82" t="s">
        <v>58</v>
      </c>
      <c r="B38" s="75" t="s">
        <v>59</v>
      </c>
      <c r="C38" s="76"/>
      <c r="D38" s="254">
        <v>0</v>
      </c>
      <c r="E38" s="65">
        <v>3000000</v>
      </c>
      <c r="F38" s="77"/>
      <c r="G38" s="70"/>
      <c r="H38" s="45">
        <f>SUM(E38:G38)</f>
        <v>3000000</v>
      </c>
      <c r="I38" s="46" t="str">
        <f>IFERROR(H38/D38*100,"0")</f>
        <v>0</v>
      </c>
    </row>
    <row r="39" spans="1:9" s="47" customFormat="1" ht="14.1" customHeight="1" x14ac:dyDescent="0.25">
      <c r="A39" s="83"/>
      <c r="B39" s="84"/>
      <c r="C39" s="85"/>
      <c r="D39" s="86"/>
      <c r="E39" s="86"/>
      <c r="F39" s="87"/>
      <c r="G39" s="87"/>
      <c r="H39" s="87"/>
      <c r="I39" s="88"/>
    </row>
    <row r="40" spans="1:9" s="47" customFormat="1" ht="16.5" customHeight="1" x14ac:dyDescent="0.2">
      <c r="A40" s="29" t="s">
        <v>60</v>
      </c>
      <c r="B40" s="84"/>
      <c r="C40" s="84"/>
      <c r="D40" s="86"/>
      <c r="E40" s="86"/>
      <c r="F40" s="89"/>
      <c r="G40" s="89"/>
      <c r="H40" s="89"/>
      <c r="I40" s="90"/>
    </row>
    <row r="41" spans="1:9" ht="14.1" customHeight="1" x14ac:dyDescent="0.2">
      <c r="B41" s="7"/>
      <c r="C41" s="7"/>
      <c r="D41" s="91"/>
      <c r="E41" s="91"/>
      <c r="F41" s="3"/>
      <c r="G41" s="92"/>
      <c r="H41" s="2"/>
      <c r="I41" s="93"/>
    </row>
    <row r="42" spans="1:9" s="38" customFormat="1" ht="27" customHeight="1" x14ac:dyDescent="0.2">
      <c r="A42" s="1"/>
      <c r="B42" s="94" t="s">
        <v>61</v>
      </c>
      <c r="C42" s="95"/>
      <c r="D42" s="96" t="s">
        <v>62</v>
      </c>
      <c r="E42" s="34" t="s">
        <v>12</v>
      </c>
      <c r="F42" s="35" t="s">
        <v>13</v>
      </c>
      <c r="G42" s="34" t="s">
        <v>14</v>
      </c>
      <c r="H42" s="36" t="s">
        <v>15</v>
      </c>
      <c r="I42" s="97" t="s">
        <v>16</v>
      </c>
    </row>
    <row r="43" spans="1:9" s="47" customFormat="1" ht="15" customHeight="1" x14ac:dyDescent="0.25">
      <c r="A43" s="98" t="s">
        <v>63</v>
      </c>
      <c r="B43" s="40" t="s">
        <v>64</v>
      </c>
      <c r="C43" s="41"/>
      <c r="D43" s="66">
        <f>D44+D45+D50</f>
        <v>19158954.940000001</v>
      </c>
      <c r="E43" s="99">
        <f>E44+E45+E50</f>
        <v>14045259.74</v>
      </c>
      <c r="F43" s="99">
        <f>F44+F45+F50</f>
        <v>7135825.0899999999</v>
      </c>
      <c r="G43" s="99">
        <f>G44+G45+G50</f>
        <v>0</v>
      </c>
      <c r="H43" s="45">
        <f t="shared" ref="H43:H50" si="4">SUM(E43:G43)</f>
        <v>21181084.829999998</v>
      </c>
      <c r="I43" s="46">
        <f>H43/D43*100</f>
        <v>110.55448951329909</v>
      </c>
    </row>
    <row r="44" spans="1:9" s="47" customFormat="1" ht="12.75" customHeight="1" x14ac:dyDescent="0.25">
      <c r="A44" s="98" t="s">
        <v>65</v>
      </c>
      <c r="B44" s="49" t="s">
        <v>66</v>
      </c>
      <c r="C44" s="50"/>
      <c r="D44" s="100">
        <v>15314508.4</v>
      </c>
      <c r="E44" s="101">
        <f>SUMIF('[1]Matriz-CG'!$A:$A,$A44,'[1]Matriz-CG'!$J:$J)-'PrevistoxReal MRSP'!E43+'[1]PrevistoxReal PC '!E44</f>
        <v>12144604.560000001</v>
      </c>
      <c r="F44" s="101">
        <f>SUMIF('[1]Matriz-CG'!$A:$A,$A44,'[1]Matriz-CG'!$O:$O)-'PrevistoxReal MRSP'!F44+'[1]PrevistoxReal PC '!F44</f>
        <v>5803030.4699999997</v>
      </c>
      <c r="G44" s="101">
        <f>SUMIF('[1]Matriz-CG'!$A:$A,$A44,'[1]Matriz-CG'!$T:$T)</f>
        <v>0</v>
      </c>
      <c r="H44" s="45">
        <f t="shared" si="4"/>
        <v>17947635.030000001</v>
      </c>
      <c r="I44" s="46">
        <f>H44/D44*100</f>
        <v>117.19367387594369</v>
      </c>
    </row>
    <row r="45" spans="1:9" s="47" customFormat="1" x14ac:dyDescent="0.25">
      <c r="A45" s="98" t="s">
        <v>67</v>
      </c>
      <c r="B45" s="49" t="s">
        <v>68</v>
      </c>
      <c r="C45" s="50"/>
      <c r="D45" s="100">
        <f>SUM(D46:D49)</f>
        <v>3819446.54</v>
      </c>
      <c r="E45" s="101">
        <f>SUM(E46:E49)</f>
        <v>1854099.53</v>
      </c>
      <c r="F45" s="70">
        <f>SUM(F46:F49)</f>
        <v>871281.66999999981</v>
      </c>
      <c r="G45" s="70">
        <f>SUM(G46:G49)</f>
        <v>0</v>
      </c>
      <c r="H45" s="45">
        <f t="shared" si="4"/>
        <v>2725381.1999999997</v>
      </c>
      <c r="I45" s="46"/>
    </row>
    <row r="46" spans="1:9" s="108" customFormat="1" ht="25.5" customHeight="1" x14ac:dyDescent="0.25">
      <c r="A46" s="102" t="s">
        <v>69</v>
      </c>
      <c r="B46" s="103"/>
      <c r="C46" s="104" t="s">
        <v>47</v>
      </c>
      <c r="D46" s="63">
        <v>3819446.54</v>
      </c>
      <c r="E46" s="105">
        <f>SUMIF('[1]Matriz-CG'!$A:$A,$A46,'[1]Matriz-CG'!$J:$J)</f>
        <v>1644932.85</v>
      </c>
      <c r="F46" s="106">
        <f>SUMIF('[1]Matriz-CG'!$A:$A,$A46,'[1]Matriz-CG'!$O:$O)</f>
        <v>686409.66999999981</v>
      </c>
      <c r="G46" s="107">
        <f>SUMIF('[1]Matriz-CG'!$A:$A,$A46,'[1]Matriz-CG'!T:T)</f>
        <v>0</v>
      </c>
      <c r="H46" s="45">
        <f t="shared" si="4"/>
        <v>2331342.52</v>
      </c>
      <c r="I46" s="46">
        <f>H46/D46*100</f>
        <v>61.03875248899282</v>
      </c>
    </row>
    <row r="47" spans="1:9" s="108" customFormat="1" ht="12.75" customHeight="1" x14ac:dyDescent="0.25">
      <c r="A47" s="102" t="s">
        <v>70</v>
      </c>
      <c r="B47" s="109"/>
      <c r="C47" s="104" t="s">
        <v>49</v>
      </c>
      <c r="D47" s="63">
        <v>0</v>
      </c>
      <c r="E47" s="105">
        <v>0</v>
      </c>
      <c r="F47" s="106">
        <v>0</v>
      </c>
      <c r="G47" s="107">
        <v>0</v>
      </c>
      <c r="H47" s="45">
        <f t="shared" si="4"/>
        <v>0</v>
      </c>
      <c r="I47" s="46" t="str">
        <f>IFERROR(H47/D47*100,"0")</f>
        <v>0</v>
      </c>
    </row>
    <row r="48" spans="1:9" s="108" customFormat="1" ht="12.75" customHeight="1" x14ac:dyDescent="0.25">
      <c r="A48" s="102" t="s">
        <v>71</v>
      </c>
      <c r="B48" s="109"/>
      <c r="C48" s="104" t="s">
        <v>72</v>
      </c>
      <c r="D48" s="63">
        <v>0</v>
      </c>
      <c r="E48" s="105">
        <f>SUMIF('[1]Matriz-CG'!$A:$A,$A48,'[1]Matriz-CG'!$J:$J)</f>
        <v>0</v>
      </c>
      <c r="F48" s="106">
        <f>SUMIF('[1]Matriz-CG'!$A:$A,$A48,'[1]Matriz-CG'!$O:$O)</f>
        <v>0</v>
      </c>
      <c r="G48" s="107">
        <f>SUMIF('[1]Matriz-CG'!$A:$A,$A48,'[1]Matriz-CG'!T:T)</f>
        <v>0</v>
      </c>
      <c r="H48" s="45">
        <f t="shared" si="4"/>
        <v>0</v>
      </c>
      <c r="I48" s="46" t="str">
        <f>IFERROR(H48/D48*100,"0")</f>
        <v>0</v>
      </c>
    </row>
    <row r="49" spans="1:9" s="108" customFormat="1" ht="12.75" customHeight="1" x14ac:dyDescent="0.25">
      <c r="A49" s="102" t="s">
        <v>73</v>
      </c>
      <c r="B49" s="109"/>
      <c r="C49" s="104" t="s">
        <v>53</v>
      </c>
      <c r="D49" s="63">
        <v>0</v>
      </c>
      <c r="E49" s="105">
        <f>SUMIF('[1]Matriz-CG'!$A:$A,$A49,'[1]Matriz-CG'!$J:$J)</f>
        <v>209166.68</v>
      </c>
      <c r="F49" s="106">
        <f>SUMIF('[1]Matriz-CG'!$A:$A,$A49,'[1]Matriz-CG'!$O:$O)</f>
        <v>184872</v>
      </c>
      <c r="G49" s="107">
        <f>SUMIF('[1]Matriz-CG'!$A:$A,$A49,'[1]Matriz-CG'!T:T)</f>
        <v>0</v>
      </c>
      <c r="H49" s="45">
        <f t="shared" si="4"/>
        <v>394038.68</v>
      </c>
      <c r="I49" s="46" t="str">
        <f>IFERROR(H49/D49*100,"0")</f>
        <v>0</v>
      </c>
    </row>
    <row r="50" spans="1:9" s="108" customFormat="1" x14ac:dyDescent="0.25">
      <c r="A50" s="98" t="s">
        <v>74</v>
      </c>
      <c r="B50" s="49" t="s">
        <v>75</v>
      </c>
      <c r="C50" s="50"/>
      <c r="D50" s="100">
        <v>25000</v>
      </c>
      <c r="E50" s="99">
        <f>SUMIF('[1]Matriz-CG'!$A:$A,$A50,'[1]Matriz-CG'!$J:$J)</f>
        <v>46555.649999999994</v>
      </c>
      <c r="F50" s="107">
        <f>SUMIF('[1]Matriz-CG'!$A:$A,$A50,'[1]Matriz-CG'!$O:$O)</f>
        <v>461512.95</v>
      </c>
      <c r="G50" s="107">
        <f>SUMIF('[1]Matriz-CG'!$A:$A,$A50,'[1]Matriz-CG'!T:T)</f>
        <v>0</v>
      </c>
      <c r="H50" s="45">
        <f t="shared" si="4"/>
        <v>508068.6</v>
      </c>
      <c r="I50" s="46">
        <f>H50/D50*100</f>
        <v>2032.2744</v>
      </c>
    </row>
    <row r="51" spans="1:9" s="112" customFormat="1" ht="15" customHeight="1" x14ac:dyDescent="0.25">
      <c r="A51" s="98" t="s">
        <v>76</v>
      </c>
      <c r="B51" s="40" t="s">
        <v>77</v>
      </c>
      <c r="C51" s="41"/>
      <c r="D51" s="100">
        <v>0</v>
      </c>
      <c r="E51" s="101">
        <f>E52</f>
        <v>0</v>
      </c>
      <c r="F51" s="101">
        <f t="shared" ref="F51:G51" si="5">F52</f>
        <v>0</v>
      </c>
      <c r="G51" s="101">
        <f t="shared" si="5"/>
        <v>0</v>
      </c>
      <c r="H51" s="111">
        <f>H52</f>
        <v>0</v>
      </c>
      <c r="I51" s="46">
        <v>0</v>
      </c>
    </row>
    <row r="52" spans="1:9" s="112" customFormat="1" x14ac:dyDescent="0.25">
      <c r="A52" s="110" t="s">
        <v>78</v>
      </c>
      <c r="B52" s="49" t="s">
        <v>79</v>
      </c>
      <c r="C52" s="50"/>
      <c r="D52" s="100">
        <v>0</v>
      </c>
      <c r="E52" s="101">
        <v>0</v>
      </c>
      <c r="F52" s="113">
        <v>0</v>
      </c>
      <c r="G52" s="113">
        <v>0</v>
      </c>
      <c r="H52" s="111">
        <f>SUM(E52:G52)</f>
        <v>0</v>
      </c>
      <c r="I52" s="46" t="s">
        <v>391</v>
      </c>
    </row>
    <row r="53" spans="1:9" s="47" customFormat="1" ht="8.1" customHeight="1" x14ac:dyDescent="0.2">
      <c r="A53" s="1"/>
      <c r="B53" s="114"/>
      <c r="C53" s="114"/>
      <c r="D53" s="115"/>
      <c r="E53" s="115"/>
      <c r="F53" s="89"/>
      <c r="G53" s="89"/>
      <c r="H53" s="87"/>
      <c r="I53" s="88"/>
    </row>
    <row r="54" spans="1:9" s="38" customFormat="1" ht="27" customHeight="1" x14ac:dyDescent="0.2">
      <c r="A54" s="1"/>
      <c r="B54" s="116" t="s">
        <v>80</v>
      </c>
      <c r="C54" s="117"/>
      <c r="D54" s="96" t="s">
        <v>62</v>
      </c>
      <c r="E54" s="34" t="s">
        <v>12</v>
      </c>
      <c r="F54" s="35" t="s">
        <v>13</v>
      </c>
      <c r="G54" s="34" t="s">
        <v>14</v>
      </c>
      <c r="H54" s="36" t="s">
        <v>15</v>
      </c>
      <c r="I54" s="97" t="s">
        <v>16</v>
      </c>
    </row>
    <row r="55" spans="1:9" s="47" customFormat="1" ht="18" customHeight="1" x14ac:dyDescent="0.25">
      <c r="A55" s="39" t="s">
        <v>81</v>
      </c>
      <c r="B55" s="40" t="s">
        <v>82</v>
      </c>
      <c r="C55" s="41"/>
      <c r="D55" s="118">
        <f>D56+D155</f>
        <v>19158954.940000005</v>
      </c>
      <c r="E55" s="119">
        <f>E56+E155</f>
        <v>14045259.74</v>
      </c>
      <c r="F55" s="120">
        <f>F56+F155</f>
        <v>7135825.0900000008</v>
      </c>
      <c r="G55" s="121">
        <f>G56+G155</f>
        <v>0</v>
      </c>
      <c r="H55" s="122">
        <f>H56+H155</f>
        <v>21181084.830000002</v>
      </c>
      <c r="I55" s="123">
        <f>H55/D55*100</f>
        <v>110.55448951329909</v>
      </c>
    </row>
    <row r="56" spans="1:9" s="47" customFormat="1" ht="18" customHeight="1" x14ac:dyDescent="0.25">
      <c r="A56" s="39" t="s">
        <v>83</v>
      </c>
      <c r="B56" s="49" t="s">
        <v>84</v>
      </c>
      <c r="C56" s="50"/>
      <c r="D56" s="118">
        <f>D57+D70+D79+D96+D103+D148</f>
        <v>19158954.940000005</v>
      </c>
      <c r="E56" s="119">
        <f>E57+E70+E79+E96+E103+E148</f>
        <v>13242523.359999999</v>
      </c>
      <c r="F56" s="120">
        <f>F57+F70+F79+F96+F103+F148</f>
        <v>6680635.4600000009</v>
      </c>
      <c r="G56" s="121">
        <f>G57+G70+G79+G96+G103+G148</f>
        <v>0</v>
      </c>
      <c r="H56" s="122">
        <f>H57+H70+H79+H96+H103+H148</f>
        <v>19923158.82</v>
      </c>
      <c r="I56" s="123">
        <f>H56/D56*100</f>
        <v>103.98875555787488</v>
      </c>
    </row>
    <row r="57" spans="1:9" s="47" customFormat="1" ht="12.75" customHeight="1" x14ac:dyDescent="0.25">
      <c r="A57" s="39" t="s">
        <v>85</v>
      </c>
      <c r="B57" s="124"/>
      <c r="C57" s="125" t="s">
        <v>86</v>
      </c>
      <c r="D57" s="54">
        <f>D58+D61+D64+D67</f>
        <v>11000691.620000001</v>
      </c>
      <c r="E57" s="126">
        <f>E58+E61+E64+E67</f>
        <v>7221329.3700000001</v>
      </c>
      <c r="F57" s="127">
        <f>F58+F61+F64+F67</f>
        <v>3640601.8000000003</v>
      </c>
      <c r="G57" s="128">
        <f t="shared" ref="G57" si="6">G58+G61+G64+G67</f>
        <v>0</v>
      </c>
      <c r="H57" s="126">
        <f>H58+H61+H64+H67</f>
        <v>10861931.17</v>
      </c>
      <c r="I57" s="46">
        <f>H57/D57*100</f>
        <v>98.738620672288221</v>
      </c>
    </row>
    <row r="58" spans="1:9" s="47" customFormat="1" x14ac:dyDescent="0.25">
      <c r="A58" s="129" t="s">
        <v>87</v>
      </c>
      <c r="B58" s="109"/>
      <c r="C58" s="130" t="s">
        <v>88</v>
      </c>
      <c r="D58" s="54">
        <f>D59+D60</f>
        <v>912648.61</v>
      </c>
      <c r="E58" s="120">
        <f>SUM(E59:E60)</f>
        <v>583509.19999999995</v>
      </c>
      <c r="F58" s="120">
        <f>SUM(F59:F60)</f>
        <v>324410.71000000002</v>
      </c>
      <c r="G58" s="120">
        <f t="shared" ref="G58" si="7">SUM(G59:G60)</f>
        <v>0</v>
      </c>
      <c r="H58" s="131">
        <f>SUM(H59:H60)</f>
        <v>907919.91000000015</v>
      </c>
      <c r="I58" s="46">
        <f t="shared" ref="I58:I66" si="8">H58/D58*100</f>
        <v>99.481870684052225</v>
      </c>
    </row>
    <row r="59" spans="1:9" s="47" customFormat="1" x14ac:dyDescent="0.25">
      <c r="A59" s="129" t="s">
        <v>89</v>
      </c>
      <c r="B59" s="132"/>
      <c r="C59" s="133" t="s">
        <v>90</v>
      </c>
      <c r="D59" s="59">
        <v>292120.11</v>
      </c>
      <c r="E59" s="105">
        <f>SUMIF('[1]Matriz-CG'!$A:$A,$A59,'[1]Matriz-CG'!$J:$J)</f>
        <v>187752.66000000003</v>
      </c>
      <c r="F59" s="106">
        <f>SUMIF('[1]Matriz-CG'!$A:$A,$A59,'[1]Matriz-CG'!$O:$O)</f>
        <v>110748.18</v>
      </c>
      <c r="G59" s="106">
        <f>SUMIF('[1]Matriz-CG'!$A:$A,$A59,'[1]Matriz-CG'!T:T)</f>
        <v>0</v>
      </c>
      <c r="H59" s="134">
        <f>SUM(E59:G59)</f>
        <v>298500.84000000003</v>
      </c>
      <c r="I59" s="46">
        <f t="shared" si="8"/>
        <v>102.18428303344129</v>
      </c>
    </row>
    <row r="60" spans="1:9" s="47" customFormat="1" x14ac:dyDescent="0.25">
      <c r="A60" s="129" t="s">
        <v>91</v>
      </c>
      <c r="B60" s="132"/>
      <c r="C60" s="133" t="s">
        <v>92</v>
      </c>
      <c r="D60" s="59">
        <v>620528.5</v>
      </c>
      <c r="E60" s="105">
        <f>SUMIF('[1]Matriz-CG'!$A:$A,$A60,'[1]Matriz-CG'!$J:$J)</f>
        <v>395756.54</v>
      </c>
      <c r="F60" s="106">
        <f>SUMIF('[1]Matriz-CG'!$A:$A,$A60,'[1]Matriz-CG'!$O:$O)</f>
        <v>213662.53000000003</v>
      </c>
      <c r="G60" s="106">
        <f>SUMIF('[1]Matriz-CG'!$A:$A,$A60,'[1]Matriz-CG'!T:T)</f>
        <v>0</v>
      </c>
      <c r="H60" s="134">
        <f>SUM(E60:G60)</f>
        <v>609419.07000000007</v>
      </c>
      <c r="I60" s="46">
        <f t="shared" si="8"/>
        <v>98.209682552856165</v>
      </c>
    </row>
    <row r="61" spans="1:9" s="47" customFormat="1" ht="12.75" customHeight="1" x14ac:dyDescent="0.25">
      <c r="A61" s="129" t="s">
        <v>93</v>
      </c>
      <c r="B61" s="109"/>
      <c r="C61" s="130" t="s">
        <v>94</v>
      </c>
      <c r="D61" s="54">
        <f>D62+D63</f>
        <v>9811666.4400000013</v>
      </c>
      <c r="E61" s="120">
        <f>E62+E63</f>
        <v>6521175.1699999999</v>
      </c>
      <c r="F61" s="120">
        <f>F62+F63</f>
        <v>3211160.49</v>
      </c>
      <c r="G61" s="120">
        <f t="shared" ref="G61" si="9">G62+G63</f>
        <v>0</v>
      </c>
      <c r="H61" s="131">
        <f>SUM(H62:H63)</f>
        <v>9732335.6600000001</v>
      </c>
      <c r="I61" s="46">
        <f t="shared" si="8"/>
        <v>99.191464768139824</v>
      </c>
    </row>
    <row r="62" spans="1:9" s="47" customFormat="1" x14ac:dyDescent="0.25">
      <c r="A62" s="129" t="s">
        <v>95</v>
      </c>
      <c r="B62" s="132"/>
      <c r="C62" s="133" t="s">
        <v>90</v>
      </c>
      <c r="D62" s="59">
        <v>2220192.41</v>
      </c>
      <c r="E62" s="105">
        <f>SUMIF('[1]Matriz-CG'!$A:$A,$A62,'[1]Matriz-CG'!$J:$J)</f>
        <v>1438525.3800000001</v>
      </c>
      <c r="F62" s="106">
        <f>SUMIF('[1]Matriz-CG'!$A:$A,$A62,'[1]Matriz-CG'!$O:$O)</f>
        <v>811279.50000000012</v>
      </c>
      <c r="G62" s="106">
        <f>SUMIF('[1]Matriz-CG'!$A:$A,$A62,'[1]Matriz-CG'!T:T)</f>
        <v>0</v>
      </c>
      <c r="H62" s="134">
        <f>SUM(E62:G62)</f>
        <v>2249804.8800000004</v>
      </c>
      <c r="I62" s="46">
        <f t="shared" si="8"/>
        <v>101.33377944481849</v>
      </c>
    </row>
    <row r="63" spans="1:9" s="47" customFormat="1" x14ac:dyDescent="0.25">
      <c r="A63" s="129" t="s">
        <v>96</v>
      </c>
      <c r="B63" s="132"/>
      <c r="C63" s="133" t="s">
        <v>92</v>
      </c>
      <c r="D63" s="59">
        <v>7591474.0300000003</v>
      </c>
      <c r="E63" s="105">
        <f>SUMIF('[1]Matriz-CG'!$A:$A,$A63,'[1]Matriz-CG'!$J:$J)-'PrevistoxReal MRSP'!E63</f>
        <v>5082649.79</v>
      </c>
      <c r="F63" s="106">
        <f>SUMIF('[1]Matriz-CG'!$A:$A,$A63,'[1]Matriz-CG'!$O:$O)-'PrevistoxReal MRSP'!F63+'[1]PrevistoxReal PC '!F63</f>
        <v>2399880.9900000002</v>
      </c>
      <c r="G63" s="106">
        <f>SUMIF('[1]Matriz-CG'!$A:$A,$A63,'[1]Matriz-CG'!T:T)</f>
        <v>0</v>
      </c>
      <c r="H63" s="134">
        <f>SUM(E63:G63)</f>
        <v>7482530.7800000003</v>
      </c>
      <c r="I63" s="46">
        <f t="shared" si="8"/>
        <v>98.564926263733781</v>
      </c>
    </row>
    <row r="64" spans="1:9" s="47" customFormat="1" ht="12.75" customHeight="1" x14ac:dyDescent="0.25">
      <c r="A64" s="129" t="s">
        <v>97</v>
      </c>
      <c r="B64" s="109"/>
      <c r="C64" s="130" t="s">
        <v>98</v>
      </c>
      <c r="D64" s="54">
        <f>D65+D66</f>
        <v>179215.73</v>
      </c>
      <c r="E64" s="120">
        <f>SUM(E65:E66)</f>
        <v>60873.29</v>
      </c>
      <c r="F64" s="120">
        <f>SUM(F65:F66)</f>
        <v>78830.289999999994</v>
      </c>
      <c r="G64" s="120">
        <f t="shared" ref="G64" si="10">SUM(G65:G66)</f>
        <v>0</v>
      </c>
      <c r="H64" s="131">
        <f>SUM(H65:H66)</f>
        <v>139703.57999999999</v>
      </c>
      <c r="I64" s="46">
        <f t="shared" si="8"/>
        <v>77.952744438225366</v>
      </c>
    </row>
    <row r="65" spans="1:9" s="47" customFormat="1" x14ac:dyDescent="0.25">
      <c r="A65" s="129" t="s">
        <v>99</v>
      </c>
      <c r="B65" s="132"/>
      <c r="C65" s="133" t="s">
        <v>90</v>
      </c>
      <c r="D65" s="59">
        <v>12607.72</v>
      </c>
      <c r="E65" s="105">
        <f>SUMIF('[1]Matriz-CG'!$A:$A,$A65,'[1]Matriz-CG'!$J:$J)</f>
        <v>6300</v>
      </c>
      <c r="F65" s="106">
        <f>SUMIF('[1]Matriz-CG'!$A:$A,$A65,'[1]Matriz-CG'!$O:$O)</f>
        <v>0</v>
      </c>
      <c r="G65" s="106">
        <f>SUMIF('[1]Matriz-CG'!$A:$A,$A65,'[1]Matriz-CG'!T:T)</f>
        <v>0</v>
      </c>
      <c r="H65" s="134">
        <f>SUM(E65:G65)</f>
        <v>6300</v>
      </c>
      <c r="I65" s="46">
        <f t="shared" si="8"/>
        <v>49.969383837839047</v>
      </c>
    </row>
    <row r="66" spans="1:9" s="47" customFormat="1" x14ac:dyDescent="0.25">
      <c r="A66" s="129" t="s">
        <v>100</v>
      </c>
      <c r="B66" s="132"/>
      <c r="C66" s="133" t="s">
        <v>92</v>
      </c>
      <c r="D66" s="59">
        <v>166608.01</v>
      </c>
      <c r="E66" s="105">
        <f>SUMIF('[1]Matriz-CG'!$A:$A,$A66,'[1]Matriz-CG'!$J:$J)-'PrevistoxReal MRSP'!E66</f>
        <v>54573.29</v>
      </c>
      <c r="F66" s="106">
        <f>SUMIF('[1]Matriz-CG'!$A:$A,$A66,'[1]Matriz-CG'!$O:$O)-'PrevistoxReal MRSP'!F66</f>
        <v>78830.289999999994</v>
      </c>
      <c r="G66" s="106">
        <f>SUMIF('[1]Matriz-CG'!$A:$A,$A66,'[1]Matriz-CG'!T:T)</f>
        <v>0</v>
      </c>
      <c r="H66" s="134">
        <f>SUM(E66:G66)</f>
        <v>133403.57999999999</v>
      </c>
      <c r="I66" s="46">
        <f t="shared" si="8"/>
        <v>80.070327951219141</v>
      </c>
    </row>
    <row r="67" spans="1:9" s="47" customFormat="1" ht="12.75" customHeight="1" x14ac:dyDescent="0.25">
      <c r="A67" s="129" t="s">
        <v>101</v>
      </c>
      <c r="B67" s="109"/>
      <c r="C67" s="130" t="s">
        <v>102</v>
      </c>
      <c r="D67" s="54">
        <f>D68+D69</f>
        <v>97160.84</v>
      </c>
      <c r="E67" s="120">
        <f>SUM(E68:E69)</f>
        <v>55771.710000000006</v>
      </c>
      <c r="F67" s="120">
        <f>SUM(F68:F69)</f>
        <v>26200.309999999998</v>
      </c>
      <c r="G67" s="120">
        <f t="shared" ref="G67" si="11">SUM(G68:G69)</f>
        <v>0</v>
      </c>
      <c r="H67" s="131">
        <f>SUM(H68:H69)</f>
        <v>81972.01999999999</v>
      </c>
      <c r="I67" s="46">
        <f>IFERROR(H67/D67*100,"0")</f>
        <v>84.367343880518106</v>
      </c>
    </row>
    <row r="68" spans="1:9" s="47" customFormat="1" x14ac:dyDescent="0.25">
      <c r="A68" s="129" t="s">
        <v>103</v>
      </c>
      <c r="B68" s="132"/>
      <c r="C68" s="133" t="s">
        <v>90</v>
      </c>
      <c r="D68" s="59">
        <v>24688.400000000001</v>
      </c>
      <c r="E68" s="105">
        <f>SUMIF('[1]Matriz-CG'!$A:$A,$A68,'[1]Matriz-CG'!$J:$J)</f>
        <v>14509.490000000002</v>
      </c>
      <c r="F68" s="106">
        <f>SUMIF('[1]Matriz-CG'!$A:$A,$A68,'[1]Matriz-CG'!$O:$O)</f>
        <v>11899.69</v>
      </c>
      <c r="G68" s="107">
        <f>SUMIF('[1]Matriz-CG'!$A:$A,$A68,'[1]Matriz-CG'!T:T)</f>
        <v>0</v>
      </c>
      <c r="H68" s="134">
        <f>SUM(E68:G68)</f>
        <v>26409.18</v>
      </c>
      <c r="I68" s="46">
        <f>IFERROR(H68/D68*100,"0")</f>
        <v>106.96999400528182</v>
      </c>
    </row>
    <row r="69" spans="1:9" s="47" customFormat="1" x14ac:dyDescent="0.25">
      <c r="A69" s="129" t="s">
        <v>104</v>
      </c>
      <c r="B69" s="132"/>
      <c r="C69" s="133" t="s">
        <v>92</v>
      </c>
      <c r="D69" s="59">
        <v>72472.44</v>
      </c>
      <c r="E69" s="105">
        <f>SUMIF('[1]Matriz-CG'!$A:$A,$A69,'[1]Matriz-CG'!$J:$J)</f>
        <v>41262.22</v>
      </c>
      <c r="F69" s="106">
        <f>SUMIF('[1]Matriz-CG'!$A:$A,$A69,'[1]Matriz-CG'!$O:$O)</f>
        <v>14300.619999999999</v>
      </c>
      <c r="G69" s="107">
        <f>SUMIF('[1]Matriz-CG'!$A:$A,$A69,'[1]Matriz-CG'!T:T)</f>
        <v>0</v>
      </c>
      <c r="H69" s="134">
        <f>SUM(E69:G69)</f>
        <v>55562.84</v>
      </c>
      <c r="I69" s="46">
        <f>IFERROR(H69/D69*100,"0")</f>
        <v>76.667544241645501</v>
      </c>
    </row>
    <row r="70" spans="1:9" s="47" customFormat="1" ht="28.5" customHeight="1" x14ac:dyDescent="0.25">
      <c r="A70" s="39" t="s">
        <v>105</v>
      </c>
      <c r="B70" s="124"/>
      <c r="C70" s="125" t="s">
        <v>106</v>
      </c>
      <c r="D70" s="54">
        <f t="shared" ref="D70" si="12">SUM(D71:D78)</f>
        <v>3902067.23</v>
      </c>
      <c r="E70" s="120">
        <f>SUM(E71:E78)</f>
        <v>2659832.31</v>
      </c>
      <c r="F70" s="120">
        <f>SUM(F71:F78)</f>
        <v>1521948.09</v>
      </c>
      <c r="G70" s="120">
        <f>SUM(G71:G78)</f>
        <v>0</v>
      </c>
      <c r="H70" s="131">
        <f>SUM(H71:H78)</f>
        <v>4181780.4000000004</v>
      </c>
      <c r="I70" s="46">
        <f t="shared" ref="I70:I77" si="13">H70/D70*100</f>
        <v>107.16833292490453</v>
      </c>
    </row>
    <row r="71" spans="1:9" s="47" customFormat="1" x14ac:dyDescent="0.25">
      <c r="A71" s="129" t="s">
        <v>107</v>
      </c>
      <c r="B71" s="132"/>
      <c r="C71" s="104" t="s">
        <v>108</v>
      </c>
      <c r="D71" s="63">
        <v>869762.67</v>
      </c>
      <c r="E71" s="105">
        <f>SUMIF('[1]Matriz-CG'!$A:$A,$A71,'[1]Matriz-CG'!$J:$J)+'[1]PrevistoxReal PC '!E71</f>
        <v>490077.73</v>
      </c>
      <c r="F71" s="106">
        <f>SUMIF('[1]Matriz-CG'!$A:$A,$A71,'[1]Matriz-CG'!$O:$O)+'[1]PrevistoxReal PC '!F71</f>
        <v>387416.16000000003</v>
      </c>
      <c r="G71" s="106">
        <f>SUMIF('[1]Matriz-CG'!$A:$A,$A71,'[1]Matriz-CG'!T:T)</f>
        <v>0</v>
      </c>
      <c r="H71" s="134">
        <f t="shared" ref="H71:H78" si="14">SUM(E71:G71)</f>
        <v>877493.89</v>
      </c>
      <c r="I71" s="46">
        <f t="shared" si="13"/>
        <v>100.88888845965303</v>
      </c>
    </row>
    <row r="72" spans="1:9" s="47" customFormat="1" ht="12.75" customHeight="1" x14ac:dyDescent="0.25">
      <c r="A72" s="129" t="s">
        <v>109</v>
      </c>
      <c r="B72" s="132"/>
      <c r="C72" s="104" t="s">
        <v>110</v>
      </c>
      <c r="D72" s="63">
        <v>2386772.4300000002</v>
      </c>
      <c r="E72" s="105">
        <f>SUMIF('[1]Matriz-CG'!$A:$A,$A72,'[1]Matriz-CG'!$J:$J)</f>
        <v>1525985.49</v>
      </c>
      <c r="F72" s="106">
        <f>SUMIF('[1]Matriz-CG'!$A:$A,$A72,'[1]Matriz-CG'!$O:$O)</f>
        <v>877188.61</v>
      </c>
      <c r="G72" s="106">
        <f>SUMIF('[1]Matriz-CG'!$A:$A,$A72,'[1]Matriz-CG'!T:T)</f>
        <v>0</v>
      </c>
      <c r="H72" s="134">
        <f t="shared" si="14"/>
        <v>2403174.1</v>
      </c>
      <c r="I72" s="46">
        <f t="shared" si="13"/>
        <v>100.68719035773344</v>
      </c>
    </row>
    <row r="73" spans="1:9" s="47" customFormat="1" x14ac:dyDescent="0.25">
      <c r="A73" s="129" t="s">
        <v>111</v>
      </c>
      <c r="B73" s="132"/>
      <c r="C73" s="104" t="s">
        <v>112</v>
      </c>
      <c r="D73" s="63">
        <v>76320</v>
      </c>
      <c r="E73" s="105">
        <f>SUMIF('[1]Matriz-CG'!$A:$A,$A73,'[1]Matriz-CG'!$J:$J)</f>
        <v>54343.119999999995</v>
      </c>
      <c r="F73" s="106">
        <f>SUMIF('[1]Matriz-CG'!$A:$A,$A73,'[1]Matriz-CG'!$O:$O)</f>
        <v>25343.119999999999</v>
      </c>
      <c r="G73" s="106">
        <f>SUMIF('[1]Matriz-CG'!$A:$A,$A73,'[1]Matriz-CG'!T:T)</f>
        <v>0</v>
      </c>
      <c r="H73" s="134">
        <f t="shared" si="14"/>
        <v>79686.239999999991</v>
      </c>
      <c r="I73" s="46">
        <f t="shared" si="13"/>
        <v>104.41069182389936</v>
      </c>
    </row>
    <row r="74" spans="1:9" s="47" customFormat="1" ht="12.75" customHeight="1" x14ac:dyDescent="0.25">
      <c r="A74" s="129" t="s">
        <v>113</v>
      </c>
      <c r="B74" s="132"/>
      <c r="C74" s="104" t="s">
        <v>114</v>
      </c>
      <c r="D74" s="63">
        <v>262796.13</v>
      </c>
      <c r="E74" s="105">
        <f>SUMIF('[1]Matriz-CG'!$A:$A,$A74,'[1]Matriz-CG'!$J:$J)</f>
        <v>187130.69999999998</v>
      </c>
      <c r="F74" s="106">
        <f>SUMIF('[1]Matriz-CG'!$A:$A,$A74,'[1]Matriz-CG'!$O:$O)</f>
        <v>139385.19999999998</v>
      </c>
      <c r="G74" s="106">
        <f>SUMIF('[1]Matriz-CG'!$A:$A,$A74,'[1]Matriz-CG'!T:T)</f>
        <v>0</v>
      </c>
      <c r="H74" s="134">
        <f t="shared" si="14"/>
        <v>326515.89999999997</v>
      </c>
      <c r="I74" s="46">
        <f t="shared" si="13"/>
        <v>124.2468448831419</v>
      </c>
    </row>
    <row r="75" spans="1:9" s="47" customFormat="1" ht="12.75" customHeight="1" x14ac:dyDescent="0.25">
      <c r="A75" s="129" t="s">
        <v>115</v>
      </c>
      <c r="B75" s="132"/>
      <c r="C75" s="104" t="s">
        <v>116</v>
      </c>
      <c r="D75" s="63">
        <v>214466</v>
      </c>
      <c r="E75" s="105">
        <f>SUMIF('[1]Matriz-CG'!$A:$A,$A75,'[1]Matriz-CG'!$J:$J)+'[1]PrevistoxReal PC '!E75</f>
        <v>378269.69999999995</v>
      </c>
      <c r="F75" s="106">
        <f>SUMIF('[1]Matriz-CG'!$A:$A,$A75,'[1]Matriz-CG'!$O:$O)</f>
        <v>69341.600000000006</v>
      </c>
      <c r="G75" s="106">
        <f>SUMIF('[1]Matriz-CG'!$A:$A,$A75,'[1]Matriz-CG'!T:T)</f>
        <v>0</v>
      </c>
      <c r="H75" s="134">
        <f t="shared" si="14"/>
        <v>447611.29999999993</v>
      </c>
      <c r="I75" s="46">
        <f t="shared" si="13"/>
        <v>208.7096789234657</v>
      </c>
    </row>
    <row r="76" spans="1:9" s="47" customFormat="1" x14ac:dyDescent="0.25">
      <c r="A76" s="129" t="s">
        <v>117</v>
      </c>
      <c r="B76" s="57"/>
      <c r="C76" s="58" t="s">
        <v>118</v>
      </c>
      <c r="D76" s="63">
        <v>3000</v>
      </c>
      <c r="E76" s="105">
        <f>SUMIF('[1]Matriz-CG'!$A:$A,$A76,'[1]Matriz-CG'!$J:$J)</f>
        <v>2128.77</v>
      </c>
      <c r="F76" s="106">
        <f>SUMIF('[1]Matriz-CG'!$A:$A,$A76,'[1]Matriz-CG'!$O:$O)</f>
        <v>17325</v>
      </c>
      <c r="G76" s="106">
        <f>SUMIF('[1]Matriz-CG'!$A:$A,$A76,'[1]Matriz-CG'!T:T)</f>
        <v>0</v>
      </c>
      <c r="H76" s="134">
        <f t="shared" si="14"/>
        <v>19453.77</v>
      </c>
      <c r="I76" s="46">
        <f>IFERROR(H76/D76*100,"0")</f>
        <v>648.45899999999995</v>
      </c>
    </row>
    <row r="77" spans="1:9" s="47" customFormat="1" x14ac:dyDescent="0.25">
      <c r="A77" s="129" t="s">
        <v>119</v>
      </c>
      <c r="B77" s="132"/>
      <c r="C77" s="104" t="s">
        <v>120</v>
      </c>
      <c r="D77" s="63">
        <v>70000</v>
      </c>
      <c r="E77" s="105">
        <f>SUMIF('[1]Matriz-CG'!$A:$A,$A77,'[1]Matriz-CG'!$J:$J)</f>
        <v>10000</v>
      </c>
      <c r="F77" s="106">
        <f>SUMIF('[1]Matriz-CG'!$A:$A,$A77,'[1]Matriz-CG'!$O:$O)</f>
        <v>0</v>
      </c>
      <c r="G77" s="106">
        <f>SUMIF('[1]Matriz-CG'!$A:$A,$A77,'[1]Matriz-CG'!T:T)</f>
        <v>0</v>
      </c>
      <c r="H77" s="134">
        <f t="shared" si="14"/>
        <v>10000</v>
      </c>
      <c r="I77" s="46">
        <f t="shared" si="13"/>
        <v>14.285714285714285</v>
      </c>
    </row>
    <row r="78" spans="1:9" s="47" customFormat="1" ht="12.75" customHeight="1" x14ac:dyDescent="0.25">
      <c r="A78" s="129" t="s">
        <v>121</v>
      </c>
      <c r="B78" s="132"/>
      <c r="C78" s="104" t="s">
        <v>122</v>
      </c>
      <c r="D78" s="63">
        <v>18950</v>
      </c>
      <c r="E78" s="105">
        <f>SUMIF('[1]Matriz-CG'!$A:$A,$A78,'[1]Matriz-CG'!$J:$J)</f>
        <v>11896.8</v>
      </c>
      <c r="F78" s="106">
        <f>SUMIF('[1]Matriz-CG'!$A:$A,$A78,'[1]Matriz-CG'!$O:$O)</f>
        <v>5948.4</v>
      </c>
      <c r="G78" s="106">
        <f>SUMIF('[1]Matriz-CG'!$A:$A,$A78,'[1]Matriz-CG'!T:T)</f>
        <v>0</v>
      </c>
      <c r="H78" s="134">
        <f t="shared" si="14"/>
        <v>17845.199999999997</v>
      </c>
      <c r="I78" s="46">
        <f>IFERROR(H78/D78*100,"0")</f>
        <v>94.169920844327166</v>
      </c>
    </row>
    <row r="79" spans="1:9" s="47" customFormat="1" ht="18" customHeight="1" x14ac:dyDescent="0.25">
      <c r="A79" s="39" t="s">
        <v>123</v>
      </c>
      <c r="B79" s="124"/>
      <c r="C79" s="125" t="s">
        <v>124</v>
      </c>
      <c r="D79" s="54">
        <f>SUM(D80:D81)+SUM(D88:D95)</f>
        <v>2679034.37</v>
      </c>
      <c r="E79" s="99">
        <f>SUM(E80:E81)+SUM(E88:E95)</f>
        <v>1541812.01</v>
      </c>
      <c r="F79" s="99">
        <f>SUM(F80:F81)+SUM(F88:F95)</f>
        <v>933291.16000000015</v>
      </c>
      <c r="G79" s="99">
        <f>SUM(G80:G81)+SUM(G88:G95)</f>
        <v>0</v>
      </c>
      <c r="H79" s="99">
        <f>SUM(H80:H81)+SUM(H88:H95)</f>
        <v>2475103.17</v>
      </c>
      <c r="I79" s="46">
        <f>H79/D79*100</f>
        <v>92.387884146480729</v>
      </c>
    </row>
    <row r="80" spans="1:9" s="47" customFormat="1" ht="12.75" customHeight="1" x14ac:dyDescent="0.25">
      <c r="A80" s="129" t="s">
        <v>125</v>
      </c>
      <c r="B80" s="132"/>
      <c r="C80" s="104" t="s">
        <v>126</v>
      </c>
      <c r="D80" s="59">
        <v>0</v>
      </c>
      <c r="E80" s="105">
        <f>SUMIF('[1]Matriz-CG'!$A:$A,$A80,'[1]Matriz-CG'!$J:$J)</f>
        <v>0</v>
      </c>
      <c r="F80" s="106">
        <f>SUMIF('[1]Matriz-CG'!$A:$A,$A80,'[1]Matriz-CG'!$O:$O)</f>
        <v>0</v>
      </c>
      <c r="G80" s="106">
        <f>SUMIF('[1]Matriz-CG'!$A:$A,$A80,'[1]Matriz-CG'!T:T)</f>
        <v>0</v>
      </c>
      <c r="H80" s="134">
        <f t="shared" ref="H80:H86" si="15">SUM(E80:G80)</f>
        <v>0</v>
      </c>
      <c r="I80" s="46" t="str">
        <f>IFERROR(H80/D80*100,"0")</f>
        <v>0</v>
      </c>
    </row>
    <row r="81" spans="1:9" s="47" customFormat="1" x14ac:dyDescent="0.25">
      <c r="A81" s="129" t="s">
        <v>127</v>
      </c>
      <c r="B81" s="132"/>
      <c r="C81" s="137" t="s">
        <v>128</v>
      </c>
      <c r="D81" s="59">
        <v>2062734.37</v>
      </c>
      <c r="E81" s="105">
        <f>SUM(E82:E86)</f>
        <v>957661.48</v>
      </c>
      <c r="F81" s="105">
        <f>SUM(F82:F86)</f>
        <v>798062.12000000011</v>
      </c>
      <c r="G81" s="105">
        <f>SUM(G82:G86)</f>
        <v>0</v>
      </c>
      <c r="H81" s="134">
        <f t="shared" si="15"/>
        <v>1755723.6</v>
      </c>
      <c r="I81" s="46">
        <f t="shared" ref="I81:I86" si="16">H81/D81*100</f>
        <v>85.116320624453451</v>
      </c>
    </row>
    <row r="82" spans="1:9" s="47" customFormat="1" x14ac:dyDescent="0.25">
      <c r="A82" s="129" t="s">
        <v>129</v>
      </c>
      <c r="B82" s="132"/>
      <c r="C82" s="133" t="s">
        <v>130</v>
      </c>
      <c r="D82" s="59">
        <v>234619.44</v>
      </c>
      <c r="E82" s="105">
        <f>SUMIF('[1]Matriz-CG'!$A:$A,$A82,'[1]Matriz-CG'!$J:$J)+'[1]PrevistoxReal PC '!E82</f>
        <v>132230.59999999998</v>
      </c>
      <c r="F82" s="106">
        <f>SUMIF('[1]Matriz-CG'!$A:$A,$A82,'[1]Matriz-CG'!$O:$O)</f>
        <v>89993.38</v>
      </c>
      <c r="G82" s="106">
        <f>SUMIF('[1]Matriz-CG'!$A:$A,$A82,'[1]Matriz-CG'!T:T)</f>
        <v>0</v>
      </c>
      <c r="H82" s="134">
        <f t="shared" si="15"/>
        <v>222223.97999999998</v>
      </c>
      <c r="I82" s="46">
        <f t="shared" si="16"/>
        <v>94.716780502076034</v>
      </c>
    </row>
    <row r="83" spans="1:9" s="47" customFormat="1" x14ac:dyDescent="0.25">
      <c r="A83" s="129" t="s">
        <v>131</v>
      </c>
      <c r="B83" s="132"/>
      <c r="C83" s="133" t="s">
        <v>132</v>
      </c>
      <c r="D83" s="59">
        <v>1723380.3</v>
      </c>
      <c r="E83" s="105">
        <f>SUMIF('[1]Matriz-CG'!$A:$A,$A83,'[1]Matriz-CG'!$J:$J)+'[1]PrevistoxReal PC '!E83</f>
        <v>765660.51</v>
      </c>
      <c r="F83" s="106">
        <f>SUMIF('[1]Matriz-CG'!$A:$A,$A83,'[1]Matriz-CG'!$O:$O)+'[1]PrevistoxReal PC '!F83</f>
        <v>653310.69000000006</v>
      </c>
      <c r="G83" s="106">
        <f>SUMIF('[1]Matriz-CG'!$A:$A,$A83,'[1]Matriz-CG'!T:T)</f>
        <v>0</v>
      </c>
      <c r="H83" s="134">
        <f t="shared" si="15"/>
        <v>1418971.2000000002</v>
      </c>
      <c r="I83" s="46">
        <f t="shared" si="16"/>
        <v>82.336510403420533</v>
      </c>
    </row>
    <row r="84" spans="1:9" s="47" customFormat="1" x14ac:dyDescent="0.25">
      <c r="A84" s="129" t="s">
        <v>133</v>
      </c>
      <c r="B84" s="132"/>
      <c r="C84" s="133" t="s">
        <v>134</v>
      </c>
      <c r="D84" s="59">
        <v>14734.63</v>
      </c>
      <c r="E84" s="105">
        <f>SUMIF('[1]Matriz-CG'!$A:$A,$A84,'[1]Matriz-CG'!$J:$J)+'[1]PrevistoxReal PC '!E84</f>
        <v>9664.330000000009</v>
      </c>
      <c r="F84" s="106">
        <f>SUMIF('[1]Matriz-CG'!$A:$A,$A84,'[1]Matriz-CG'!$O:$O)+'[1]PrevistoxReal PC '!F84</f>
        <v>2941.7700000000004</v>
      </c>
      <c r="G84" s="106">
        <f>SUMIF('[1]Matriz-CG'!$A:$A,$A84,'[1]Matriz-CG'!T:T)</f>
        <v>0</v>
      </c>
      <c r="H84" s="134">
        <f t="shared" si="15"/>
        <v>12606.100000000009</v>
      </c>
      <c r="I84" s="46">
        <f t="shared" si="16"/>
        <v>85.554235158941964</v>
      </c>
    </row>
    <row r="85" spans="1:9" s="47" customFormat="1" x14ac:dyDescent="0.25">
      <c r="A85" s="129" t="s">
        <v>135</v>
      </c>
      <c r="B85" s="132"/>
      <c r="C85" s="133" t="s">
        <v>136</v>
      </c>
      <c r="D85" s="59">
        <v>70000</v>
      </c>
      <c r="E85" s="105">
        <f>SUMIF('[1]Matriz-CG'!$A:$A,$A85,'[1]Matriz-CG'!$J:$J)</f>
        <v>38733.279999999999</v>
      </c>
      <c r="F85" s="106">
        <f>SUMIF('[1]Matriz-CG'!$A:$A,$A85,'[1]Matriz-CG'!$O:$O)</f>
        <v>47321.78</v>
      </c>
      <c r="G85" s="106">
        <f>SUMIF('[1]Matriz-CG'!$A:$A,$A85,'[1]Matriz-CG'!T:T)</f>
        <v>0</v>
      </c>
      <c r="H85" s="134">
        <f t="shared" si="15"/>
        <v>86055.06</v>
      </c>
      <c r="I85" s="46">
        <f t="shared" si="16"/>
        <v>122.9358</v>
      </c>
    </row>
    <row r="86" spans="1:9" s="47" customFormat="1" x14ac:dyDescent="0.25">
      <c r="A86" s="129" t="s">
        <v>137</v>
      </c>
      <c r="B86" s="132"/>
      <c r="C86" s="133" t="s">
        <v>138</v>
      </c>
      <c r="D86" s="59">
        <v>70000</v>
      </c>
      <c r="E86" s="105">
        <f>SUMIF('[1]Matriz-CG'!$A:$A,$A86,'[1]Matriz-CG'!$J:$J)</f>
        <v>11372.76</v>
      </c>
      <c r="F86" s="106">
        <f>SUMIF('[1]Matriz-CG'!$A:$A,$A86,'[1]Matriz-CG'!$O:$O)</f>
        <v>4494.5</v>
      </c>
      <c r="G86" s="106">
        <f>SUMIF('[1]Matriz-CG'!$A:$A,$A86,'[1]Matriz-CG'!T:T)</f>
        <v>0</v>
      </c>
      <c r="H86" s="134">
        <f t="shared" si="15"/>
        <v>15867.26</v>
      </c>
      <c r="I86" s="46">
        <f t="shared" si="16"/>
        <v>22.667514285714287</v>
      </c>
    </row>
    <row r="87" spans="1:9" s="47" customFormat="1" x14ac:dyDescent="0.25">
      <c r="A87" s="129" t="s">
        <v>139</v>
      </c>
      <c r="B87" s="132"/>
      <c r="C87" s="133" t="s">
        <v>140</v>
      </c>
      <c r="D87" s="59">
        <v>0</v>
      </c>
      <c r="E87" s="105">
        <f>SUMIF('[1]Matriz-CG'!$A:$A,$A87,'[1]Matriz-CG'!$J:$J)+'[1]PrevistoxReal PC '!E87</f>
        <v>0</v>
      </c>
      <c r="F87" s="106"/>
      <c r="G87" s="106">
        <f>SUMIF('[1]Matriz-CG'!$A:$A,$A87,'[1]Matriz-CG'!T:T)</f>
        <v>0</v>
      </c>
      <c r="H87" s="134"/>
      <c r="I87" s="46" t="str">
        <f>IFERROR(H87/D87*100,"0")</f>
        <v>0</v>
      </c>
    </row>
    <row r="88" spans="1:9" s="47" customFormat="1" ht="12.75" customHeight="1" x14ac:dyDescent="0.25">
      <c r="A88" s="129" t="s">
        <v>141</v>
      </c>
      <c r="B88" s="57"/>
      <c r="C88" s="58" t="s">
        <v>142</v>
      </c>
      <c r="D88" s="59">
        <v>20200</v>
      </c>
      <c r="E88" s="105">
        <f>SUMIF('[1]Matriz-CG'!$A:$A,$A88,'[1]Matriz-CG'!$J:$J)+'[1]PrevistoxReal PC '!E88</f>
        <v>19782.739999999998</v>
      </c>
      <c r="F88" s="106">
        <f>SUMIF('[1]Matriz-CG'!$A:$A,$A88,'[1]Matriz-CG'!$O:$O)</f>
        <v>318</v>
      </c>
      <c r="G88" s="106">
        <f>SUMIF('[1]Matriz-CG'!$A:$A,$A88,'[1]Matriz-CG'!T:T)</f>
        <v>0</v>
      </c>
      <c r="H88" s="134">
        <f t="shared" ref="H88:H93" si="17">SUM(E88:G88)</f>
        <v>20100.739999999998</v>
      </c>
      <c r="I88" s="46">
        <f>IFERROR(H88/D88*100,"0")</f>
        <v>99.508613861386124</v>
      </c>
    </row>
    <row r="89" spans="1:9" s="47" customFormat="1" ht="12.75" customHeight="1" x14ac:dyDescent="0.25">
      <c r="A89" s="129" t="s">
        <v>143</v>
      </c>
      <c r="B89" s="132"/>
      <c r="C89" s="104" t="s">
        <v>392</v>
      </c>
      <c r="D89" s="59">
        <v>26900</v>
      </c>
      <c r="E89" s="105">
        <f>SUMIF('[1]Matriz-CG'!$A:$A,$A89,'[1]Matriz-CG'!$J:$J)</f>
        <v>8538.66</v>
      </c>
      <c r="F89" s="106">
        <f>SUMIF('[1]Matriz-CG'!$A:$A,$A89,'[1]Matriz-CG'!$O:$O)</f>
        <v>9213.1099999999988</v>
      </c>
      <c r="G89" s="106">
        <f>SUMIF('[1]Matriz-CG'!$A:$A,$A89,'[1]Matriz-CG'!T:T)</f>
        <v>0</v>
      </c>
      <c r="H89" s="134">
        <f t="shared" si="17"/>
        <v>17751.769999999997</v>
      </c>
      <c r="I89" s="46">
        <f>H89/D89*100</f>
        <v>65.991710037174713</v>
      </c>
    </row>
    <row r="90" spans="1:9" s="47" customFormat="1" ht="12.75" customHeight="1" x14ac:dyDescent="0.25">
      <c r="A90" s="129" t="s">
        <v>145</v>
      </c>
      <c r="B90" s="57"/>
      <c r="C90" s="58" t="s">
        <v>146</v>
      </c>
      <c r="D90" s="59">
        <v>128300</v>
      </c>
      <c r="E90" s="105">
        <f>SUMIF('[1]Matriz-CG'!$A:$A,$A90,'[1]Matriz-CG'!$J:$J)</f>
        <v>105707.51</v>
      </c>
      <c r="F90" s="106">
        <f>SUMIF('[1]Matriz-CG'!$A:$A,$A90,'[1]Matriz-CG'!$O:$O)</f>
        <v>35849.24</v>
      </c>
      <c r="G90" s="106">
        <f>SUMIF('[1]Matriz-CG'!$A:$A,$A90,'[1]Matriz-CG'!T:T)</f>
        <v>0</v>
      </c>
      <c r="H90" s="134">
        <f t="shared" si="17"/>
        <v>141556.75</v>
      </c>
      <c r="I90" s="46">
        <f>H90/D90*100</f>
        <v>110.33261886204208</v>
      </c>
    </row>
    <row r="91" spans="1:9" s="47" customFormat="1" ht="12.75" customHeight="1" x14ac:dyDescent="0.25">
      <c r="A91" s="129" t="s">
        <v>147</v>
      </c>
      <c r="B91" s="132"/>
      <c r="C91" s="104" t="s">
        <v>148</v>
      </c>
      <c r="D91" s="59">
        <v>29500</v>
      </c>
      <c r="E91" s="105">
        <f>SUMIF('[1]Matriz-CG'!$A:$A,$A91,'[1]Matriz-CG'!$J:$J)+'[1]PrevistoxReal PC '!E91</f>
        <v>49397.97</v>
      </c>
      <c r="F91" s="106">
        <f>SUMIF('[1]Matriz-CG'!$A:$A,$A91,'[1]Matriz-CG'!$O:$O)+'[1]PrevistoxReal PC '!F91</f>
        <v>12702.779999999999</v>
      </c>
      <c r="G91" s="106">
        <f>SUMIF('[1]Matriz-CG'!$A:$A,$A91,'[1]Matriz-CG'!T:T)</f>
        <v>0</v>
      </c>
      <c r="H91" s="134">
        <f t="shared" si="17"/>
        <v>62100.75</v>
      </c>
      <c r="I91" s="46">
        <f>H91/D91*100</f>
        <v>210.51101694915255</v>
      </c>
    </row>
    <row r="92" spans="1:9" s="47" customFormat="1" ht="12.75" customHeight="1" x14ac:dyDescent="0.25">
      <c r="A92" s="129" t="s">
        <v>149</v>
      </c>
      <c r="B92" s="132"/>
      <c r="C92" s="104" t="s">
        <v>150</v>
      </c>
      <c r="D92" s="59">
        <v>60400</v>
      </c>
      <c r="E92" s="105">
        <f>SUMIF('[1]Matriz-CG'!$A:$A,$A92,'[1]Matriz-CG'!$J:$J)</f>
        <v>18681.95</v>
      </c>
      <c r="F92" s="106">
        <f>SUMIF('[1]Matriz-CG'!$A:$A,$A92,'[1]Matriz-CG'!$O:$O)</f>
        <v>14111.150000000001</v>
      </c>
      <c r="G92" s="106">
        <f>SUMIF('[1]Matriz-CG'!$A:$A,$A92,'[1]Matriz-CG'!T:T)</f>
        <v>0</v>
      </c>
      <c r="H92" s="134">
        <f t="shared" si="17"/>
        <v>32793.100000000006</v>
      </c>
      <c r="I92" s="46">
        <f>H92/D92*100</f>
        <v>54.293211920529814</v>
      </c>
    </row>
    <row r="93" spans="1:9" s="47" customFormat="1" ht="12.75" customHeight="1" x14ac:dyDescent="0.25">
      <c r="A93" s="129" t="s">
        <v>151</v>
      </c>
      <c r="B93" s="132"/>
      <c r="C93" s="104" t="s">
        <v>152</v>
      </c>
      <c r="D93" s="59">
        <v>50000</v>
      </c>
      <c r="E93" s="105">
        <f>SUMIF('[1]Matriz-CG'!$A:$A,$A93,'[1]Matriz-CG'!$J:$J)</f>
        <v>40491.700000000004</v>
      </c>
      <c r="F93" s="106">
        <f>SUMIF('[1]Matriz-CG'!$A:$A,$A93,'[1]Matriz-CG'!$O:$O)</f>
        <v>26354.670000000002</v>
      </c>
      <c r="G93" s="106">
        <f>SUMIF('[1]Matriz-CG'!$A:$A,$A93,'[1]Matriz-CG'!T:T)</f>
        <v>0</v>
      </c>
      <c r="H93" s="134">
        <f t="shared" si="17"/>
        <v>66846.37000000001</v>
      </c>
      <c r="I93" s="46">
        <f>IFERROR(H93/D93*100,"0")</f>
        <v>133.69274000000001</v>
      </c>
    </row>
    <row r="94" spans="1:9" s="47" customFormat="1" ht="12.75" customHeight="1" x14ac:dyDescent="0.25">
      <c r="A94" s="129" t="s">
        <v>153</v>
      </c>
      <c r="B94" s="132"/>
      <c r="C94" s="104" t="s">
        <v>154</v>
      </c>
      <c r="D94" s="59">
        <v>0</v>
      </c>
      <c r="E94" s="105"/>
      <c r="F94" s="106">
        <f>SUMIF('[1]Matriz-CG'!$A:$A,$A94,'[1]Matriz-CG'!$O:$O)</f>
        <v>0</v>
      </c>
      <c r="G94" s="106">
        <f>SUMIF('[1]Matriz-CG'!$A:$A,$A94,'[1]Matriz-CG'!T:T)</f>
        <v>0</v>
      </c>
      <c r="H94" s="134"/>
      <c r="I94" s="46" t="str">
        <f>IFERROR(H94/D94*100,"0")</f>
        <v>0</v>
      </c>
    </row>
    <row r="95" spans="1:9" s="136" customFormat="1" ht="12.75" customHeight="1" x14ac:dyDescent="0.25">
      <c r="A95" s="129" t="s">
        <v>155</v>
      </c>
      <c r="B95" s="57"/>
      <c r="C95" s="58" t="s">
        <v>393</v>
      </c>
      <c r="D95" s="59">
        <v>301000</v>
      </c>
      <c r="E95" s="105">
        <f>SUMIF('[1]Matriz-CG'!$A:$A,$A95,'[1]Matriz-CG'!$J:$J)</f>
        <v>341550</v>
      </c>
      <c r="F95" s="106">
        <f>SUMIF('[1]Matriz-CG'!$A:$A,$A95,'[1]Matriz-CG'!$O:$O)</f>
        <v>36680.089999999997</v>
      </c>
      <c r="G95" s="106">
        <f>SUMIF('[1]Matriz-CG'!$A:$A,$A95,'[1]Matriz-CG'!T:T)</f>
        <v>0</v>
      </c>
      <c r="H95" s="134">
        <f>SUM(E95:G95)</f>
        <v>378230.08999999997</v>
      </c>
      <c r="I95" s="46">
        <f>IFERROR(H95/D95*100,"0")</f>
        <v>125.65783720930233</v>
      </c>
    </row>
    <row r="96" spans="1:9" s="47" customFormat="1" ht="12.75" customHeight="1" x14ac:dyDescent="0.25">
      <c r="A96" s="39" t="s">
        <v>157</v>
      </c>
      <c r="B96" s="124"/>
      <c r="C96" s="125" t="s">
        <v>158</v>
      </c>
      <c r="D96" s="54">
        <f t="shared" ref="D96" si="18">SUM(D97:D102)</f>
        <v>1016088.46</v>
      </c>
      <c r="E96" s="138">
        <f>SUM(E97:E102)</f>
        <v>557593.2899999998</v>
      </c>
      <c r="F96" s="127">
        <f>SUM(F97:F102)</f>
        <v>346157.70999999996</v>
      </c>
      <c r="G96" s="127">
        <f>SUM(G97:G102)</f>
        <v>0</v>
      </c>
      <c r="H96" s="131">
        <f>SUM(H97:H102)</f>
        <v>903750.99999999988</v>
      </c>
      <c r="I96" s="46">
        <f>H96/D96*100</f>
        <v>88.944125986825981</v>
      </c>
    </row>
    <row r="97" spans="1:9" s="47" customFormat="1" ht="27" customHeight="1" x14ac:dyDescent="0.25">
      <c r="A97" s="139" t="s">
        <v>159</v>
      </c>
      <c r="B97" s="57"/>
      <c r="C97" s="58" t="s">
        <v>160</v>
      </c>
      <c r="D97" s="59">
        <v>670953.46</v>
      </c>
      <c r="E97" s="105">
        <f>SUMIF('[1]Matriz-CG'!$A:$A,$A97,'[1]Matriz-CG'!$J:$J)+'[1]PrevistoxReal PC '!E97</f>
        <v>420589.31999999989</v>
      </c>
      <c r="F97" s="106">
        <f>SUMIF('[1]Matriz-CG'!$A:$A,$A97,'[1]Matriz-CG'!$O:$O)+'[1]PrevistoxReal PC '!F97</f>
        <v>282794.95</v>
      </c>
      <c r="G97" s="106">
        <f>SUMIF('[1]Matriz-CG'!$A:$A,$A97,'[1]Matriz-CG'!T:T)</f>
        <v>0</v>
      </c>
      <c r="H97" s="134">
        <f t="shared" ref="H97:H102" si="19">SUM(E97:G97)</f>
        <v>703384.2699999999</v>
      </c>
      <c r="I97" s="46">
        <f>H97/D97*100</f>
        <v>104.83354091355308</v>
      </c>
    </row>
    <row r="98" spans="1:9" s="47" customFormat="1" ht="12.75" customHeight="1" x14ac:dyDescent="0.25">
      <c r="A98" s="139" t="s">
        <v>161</v>
      </c>
      <c r="B98" s="132"/>
      <c r="C98" s="104" t="s">
        <v>162</v>
      </c>
      <c r="D98" s="59">
        <v>76635</v>
      </c>
      <c r="E98" s="105">
        <f>SUMIF('[1]Matriz-CG'!$A:$A,$A98,'[1]Matriz-CG'!$J:$J)</f>
        <v>54843.119999999995</v>
      </c>
      <c r="F98" s="106">
        <f>SUMIF('[1]Matriz-CG'!$A:$A,$A98,'[1]Matriz-CG'!$O:$O)</f>
        <v>23461.16</v>
      </c>
      <c r="G98" s="106">
        <f>SUMIF('[1]Matriz-CG'!$A:$A,$A98,'[1]Matriz-CG'!T:T)</f>
        <v>0</v>
      </c>
      <c r="H98" s="134">
        <f t="shared" si="19"/>
        <v>78304.28</v>
      </c>
      <c r="I98" s="46">
        <f>H98/D98*100</f>
        <v>102.17822143929014</v>
      </c>
    </row>
    <row r="99" spans="1:9" s="47" customFormat="1" ht="12.75" customHeight="1" x14ac:dyDescent="0.25">
      <c r="A99" s="139" t="s">
        <v>163</v>
      </c>
      <c r="B99" s="132"/>
      <c r="C99" s="104" t="s">
        <v>164</v>
      </c>
      <c r="D99" s="59">
        <v>0</v>
      </c>
      <c r="E99" s="105">
        <f>SUMIF('[1]Matriz-CG'!$A:$A,$A99,'[1]Matriz-CG'!$J:$J)</f>
        <v>0</v>
      </c>
      <c r="F99" s="106">
        <f>SUMIF('[1]Matriz-CG'!$A:$A,$A99,'[1]Matriz-CG'!$O:$O)</f>
        <v>0</v>
      </c>
      <c r="G99" s="106">
        <f>SUMIF('[1]Matriz-CG'!$A:$A,$A99,'[1]Matriz-CG'!T:T)</f>
        <v>0</v>
      </c>
      <c r="H99" s="134">
        <f t="shared" si="19"/>
        <v>0</v>
      </c>
      <c r="I99" s="46" t="str">
        <f>IFERROR(H99/D99*100,"0")</f>
        <v>0</v>
      </c>
    </row>
    <row r="100" spans="1:9" s="47" customFormat="1" ht="12.75" customHeight="1" x14ac:dyDescent="0.25">
      <c r="A100" s="139" t="s">
        <v>165</v>
      </c>
      <c r="B100" s="132"/>
      <c r="C100" s="104" t="s">
        <v>166</v>
      </c>
      <c r="D100" s="59">
        <v>133500</v>
      </c>
      <c r="E100" s="105">
        <f>SUMIF('[1]Matriz-CG'!$A:$A,$A100,'[1]Matriz-CG'!$J:$J)</f>
        <v>44635.85</v>
      </c>
      <c r="F100" s="106">
        <f>SUMIF('[1]Matriz-CG'!$A:$A,$A100,'[1]Matriz-CG'!$O:$O)</f>
        <v>17276.599999999999</v>
      </c>
      <c r="G100" s="106">
        <f>SUMIF('[1]Matriz-CG'!$A:$A,$A100,'[1]Matriz-CG'!T:T)</f>
        <v>0</v>
      </c>
      <c r="H100" s="134">
        <f t="shared" si="19"/>
        <v>61912.45</v>
      </c>
      <c r="I100" s="46">
        <f t="shared" ref="I100:I101" si="20">IFERROR(H100/D100*100,"0")</f>
        <v>46.376367041198499</v>
      </c>
    </row>
    <row r="101" spans="1:9" s="47" customFormat="1" ht="12.75" customHeight="1" x14ac:dyDescent="0.25">
      <c r="A101" s="139" t="s">
        <v>167</v>
      </c>
      <c r="B101" s="57"/>
      <c r="C101" s="58" t="s">
        <v>168</v>
      </c>
      <c r="D101" s="59">
        <v>135000</v>
      </c>
      <c r="E101" s="105">
        <f>SUMIF('[1]Matriz-CG'!$A:$A,$A101,'[1]Matriz-CG'!$J:$J)</f>
        <v>37525</v>
      </c>
      <c r="F101" s="106">
        <f>SUMIF('[1]Matriz-CG'!$A:$A,$A101,'[1]Matriz-CG'!$O:$O)</f>
        <v>22625</v>
      </c>
      <c r="G101" s="106">
        <f>SUMIF('[1]Matriz-CG'!$A:$A,$A101,'[1]Matriz-CG'!T:T)</f>
        <v>0</v>
      </c>
      <c r="H101" s="134">
        <f t="shared" si="19"/>
        <v>60150</v>
      </c>
      <c r="I101" s="46">
        <f t="shared" si="20"/>
        <v>44.555555555555557</v>
      </c>
    </row>
    <row r="102" spans="1:9" s="47" customFormat="1" ht="25.5" x14ac:dyDescent="0.25">
      <c r="A102" s="139" t="s">
        <v>169</v>
      </c>
      <c r="B102" s="132"/>
      <c r="C102" s="104" t="s">
        <v>170</v>
      </c>
      <c r="D102" s="59">
        <v>0</v>
      </c>
      <c r="E102" s="105">
        <f>SUMIF('[1]Matriz-CG'!$A:$A,$A102,'[1]Matriz-CG'!$J:$J)+'[1]PrevistoxReal PC '!E102</f>
        <v>0</v>
      </c>
      <c r="F102" s="106">
        <f>SUMIF('[1]Matriz-CG'!$A:$A,$A102,'[1]Matriz-CG'!$O:$O)</f>
        <v>0</v>
      </c>
      <c r="G102" s="106">
        <f>SUMIF('[1]Matriz-CG'!$A:$A,$A102,'[1]Matriz-CG'!T:T)</f>
        <v>0</v>
      </c>
      <c r="H102" s="134">
        <f t="shared" si="19"/>
        <v>0</v>
      </c>
      <c r="I102" s="46" t="str">
        <f>IFERROR(D102/H102*100,"0")</f>
        <v>0</v>
      </c>
    </row>
    <row r="103" spans="1:9" s="47" customFormat="1" ht="18" customHeight="1" x14ac:dyDescent="0.25">
      <c r="A103" s="39" t="s">
        <v>171</v>
      </c>
      <c r="B103" s="124"/>
      <c r="C103" s="125" t="s">
        <v>172</v>
      </c>
      <c r="D103" s="54">
        <f>D104+D117+D126+D133+D138</f>
        <v>411573.26</v>
      </c>
      <c r="E103" s="126">
        <f>E104+E117+E126+E133+E138</f>
        <v>1134719.4099999999</v>
      </c>
      <c r="F103" s="126">
        <f>F104+F117+F126+F133+F138</f>
        <v>214187.44999999998</v>
      </c>
      <c r="G103" s="126">
        <f>G104+G117+G126+G133+G138</f>
        <v>0</v>
      </c>
      <c r="H103" s="126">
        <f>H104+H117+H126+H133+H138</f>
        <v>1348906.8599999999</v>
      </c>
      <c r="I103" s="46">
        <f>H103/D103*100</f>
        <v>327.74404731735973</v>
      </c>
    </row>
    <row r="104" spans="1:9" s="47" customFormat="1" ht="12.75" customHeight="1" x14ac:dyDescent="0.25">
      <c r="A104" s="140" t="s">
        <v>173</v>
      </c>
      <c r="B104" s="141"/>
      <c r="C104" s="142" t="s">
        <v>174</v>
      </c>
      <c r="D104" s="54">
        <f>SUM(D105:D116)</f>
        <v>273471.26</v>
      </c>
      <c r="E104" s="126">
        <f>SUM(E105:E116)</f>
        <v>178812.69</v>
      </c>
      <c r="F104" s="126">
        <f>SUM(F105:F116)</f>
        <v>83608.89</v>
      </c>
      <c r="G104" s="126">
        <f>SUM(G105:G116)</f>
        <v>0</v>
      </c>
      <c r="H104" s="131">
        <f>SUM(E104:G104)</f>
        <v>262421.58</v>
      </c>
      <c r="I104" s="46">
        <f>H104/D104*100</f>
        <v>95.959473035667443</v>
      </c>
    </row>
    <row r="105" spans="1:9" s="47" customFormat="1" ht="12.75" customHeight="1" x14ac:dyDescent="0.25">
      <c r="A105" s="129" t="s">
        <v>175</v>
      </c>
      <c r="B105" s="145"/>
      <c r="C105" s="146" t="s">
        <v>176</v>
      </c>
      <c r="D105" s="59">
        <v>0</v>
      </c>
      <c r="E105" s="105">
        <f>SUMIF('[1]Matriz-CG'!$A:$A,$A105,'[1]Matriz-CG'!$J:$J)</f>
        <v>0</v>
      </c>
      <c r="F105" s="106">
        <f>SUMIF('[1]Matriz-CG'!$A:$A,$A105,'[1]Matriz-CG'!$O:$O)</f>
        <v>0</v>
      </c>
      <c r="G105" s="107">
        <f>SUMIF('[1]Matriz-CG'!$A:$A,$A105,'[1]Matriz-CG'!T:T)</f>
        <v>0</v>
      </c>
      <c r="H105" s="134">
        <f>SUM(E105:G105)</f>
        <v>0</v>
      </c>
      <c r="I105" s="46" t="str">
        <f>IFERROR(H105/D105*100,"0")</f>
        <v>0</v>
      </c>
    </row>
    <row r="106" spans="1:9" s="47" customFormat="1" ht="12.75" customHeight="1" x14ac:dyDescent="0.25">
      <c r="A106" s="129" t="s">
        <v>177</v>
      </c>
      <c r="B106" s="145"/>
      <c r="C106" s="146" t="s">
        <v>178</v>
      </c>
      <c r="D106" s="59">
        <v>230171.26</v>
      </c>
      <c r="E106" s="105">
        <f>SUMIF('[1]Matriz-CG'!$A:$A,$A106,'[1]Matriz-CG'!$J:$J)+'[1]PrevistoxReal PC '!E106</f>
        <v>138007.6</v>
      </c>
      <c r="F106" s="106">
        <f>SUMIF('[1]Matriz-CG'!$A:$A,$A106,'[1]Matriz-CG'!$O:$O)</f>
        <v>74195.97</v>
      </c>
      <c r="G106" s="107">
        <f>SUMIF('[1]Matriz-CG'!$A:$A,$A106,'[1]Matriz-CG'!T:T)</f>
        <v>0</v>
      </c>
      <c r="H106" s="134">
        <f>SUM(E106:G106)</f>
        <v>212203.57</v>
      </c>
      <c r="I106" s="46">
        <f>IFERROR(H106/D106*100,"0")</f>
        <v>92.193773453731794</v>
      </c>
    </row>
    <row r="107" spans="1:9" s="47" customFormat="1" ht="12.75" customHeight="1" x14ac:dyDescent="0.25">
      <c r="A107" s="129" t="s">
        <v>179</v>
      </c>
      <c r="B107" s="145"/>
      <c r="C107" s="146" t="s">
        <v>180</v>
      </c>
      <c r="D107" s="59">
        <v>16000</v>
      </c>
      <c r="E107" s="105">
        <f>SUMIF('[1]Matriz-CG'!$A:$A,$A107,'[1]Matriz-CG'!$J:$J)</f>
        <v>8112.24</v>
      </c>
      <c r="F107" s="106">
        <f>SUMIF('[1]Matriz-CG'!$A:$A,$A107,'[1]Matriz-CG'!$O:$O)</f>
        <v>1813.4</v>
      </c>
      <c r="G107" s="107">
        <f>SUMIF('[1]Matriz-CG'!$A:$A,$A107,'[1]Matriz-CG'!T:T)</f>
        <v>0</v>
      </c>
      <c r="H107" s="134">
        <f>SUM(E107:G107)</f>
        <v>9925.64</v>
      </c>
      <c r="I107" s="46">
        <f>H107/D107*100</f>
        <v>62.035249999999998</v>
      </c>
    </row>
    <row r="108" spans="1:9" s="47" customFormat="1" ht="12.75" customHeight="1" x14ac:dyDescent="0.25">
      <c r="A108" s="129" t="s">
        <v>181</v>
      </c>
      <c r="B108" s="145"/>
      <c r="C108" s="146" t="s">
        <v>182</v>
      </c>
      <c r="D108" s="59">
        <v>0</v>
      </c>
      <c r="E108" s="105">
        <f>SUMIF('[1]Matriz-CG'!$A:$A,$A108,'[1]Matriz-CG'!$J:$J)</f>
        <v>0</v>
      </c>
      <c r="F108" s="106">
        <f>SUMIF('[1]Matriz-CG'!$A:$A,$A108,'[1]Matriz-CG'!$O:$O)</f>
        <v>0</v>
      </c>
      <c r="G108" s="107">
        <f>SUMIF('[1]Matriz-CG'!$A:$A,$A108,'[1]Matriz-CG'!T:T)</f>
        <v>0</v>
      </c>
      <c r="H108" s="134">
        <f t="shared" ref="H108:H116" si="21">SUM(E108:G108)</f>
        <v>0</v>
      </c>
      <c r="I108" s="46" t="str">
        <f>IFERROR(H108/D108*100,"0")</f>
        <v>0</v>
      </c>
    </row>
    <row r="109" spans="1:9" s="47" customFormat="1" ht="12.75" customHeight="1" x14ac:dyDescent="0.25">
      <c r="A109" s="129" t="s">
        <v>183</v>
      </c>
      <c r="B109" s="145"/>
      <c r="C109" s="146" t="s">
        <v>184</v>
      </c>
      <c r="D109" s="59">
        <v>0</v>
      </c>
      <c r="E109" s="105">
        <f>SUMIF('[1]Matriz-CG'!$A:$A,$A109,'[1]Matriz-CG'!$J:$J)</f>
        <v>0</v>
      </c>
      <c r="F109" s="106">
        <f>SUMIF('[1]Matriz-CG'!$A:$A,$A109,'[1]Matriz-CG'!$O:$O)</f>
        <v>0</v>
      </c>
      <c r="G109" s="107">
        <f>SUMIF('[1]Matriz-CG'!$A:$A,$A109,'[1]Matriz-CG'!T:T)</f>
        <v>0</v>
      </c>
      <c r="H109" s="134">
        <f t="shared" si="21"/>
        <v>0</v>
      </c>
      <c r="I109" s="46" t="str">
        <f>IFERROR(H109/D109*100,"0")</f>
        <v>0</v>
      </c>
    </row>
    <row r="110" spans="1:9" s="47" customFormat="1" ht="12.75" customHeight="1" x14ac:dyDescent="0.25">
      <c r="A110" s="129" t="s">
        <v>185</v>
      </c>
      <c r="B110" s="145"/>
      <c r="C110" s="146" t="s">
        <v>186</v>
      </c>
      <c r="D110" s="59">
        <v>0</v>
      </c>
      <c r="E110" s="105">
        <f>SUMIF('[1]Matriz-CG'!$A:$A,$A110,'[1]Matriz-CG'!$J:$J)</f>
        <v>0</v>
      </c>
      <c r="F110" s="106">
        <f>SUMIF('[1]Matriz-CG'!$A:$A,$A110,'[1]Matriz-CG'!$O:$O)</f>
        <v>0</v>
      </c>
      <c r="G110" s="107">
        <f>SUMIF('[1]Matriz-CG'!$A:$A,$A110,'[1]Matriz-CG'!T:T)</f>
        <v>0</v>
      </c>
      <c r="H110" s="134">
        <f t="shared" si="21"/>
        <v>0</v>
      </c>
      <c r="I110" s="46" t="str">
        <f t="shared" ref="I110:I115" si="22">IFERROR(H110/D110*100,"0")</f>
        <v>0</v>
      </c>
    </row>
    <row r="111" spans="1:9" s="47" customFormat="1" ht="12.75" customHeight="1" x14ac:dyDescent="0.25">
      <c r="A111" s="129" t="s">
        <v>187</v>
      </c>
      <c r="B111" s="145"/>
      <c r="C111" s="146" t="s">
        <v>188</v>
      </c>
      <c r="D111" s="59">
        <v>0</v>
      </c>
      <c r="E111" s="105">
        <f>SUMIF('[1]Matriz-CG'!$A:$A,$A111,'[1]Matriz-CG'!$J:$J)</f>
        <v>0</v>
      </c>
      <c r="F111" s="106">
        <f>SUMIF('[1]Matriz-CG'!$A:$A,$A111,'[1]Matriz-CG'!$O:$O)-'PrevistoxReal MRSP'!F111</f>
        <v>0</v>
      </c>
      <c r="G111" s="107">
        <f>SUMIF('[1]Matriz-CG'!$A:$A,$A111,'[1]Matriz-CG'!T:T)</f>
        <v>0</v>
      </c>
      <c r="H111" s="134">
        <f t="shared" si="21"/>
        <v>0</v>
      </c>
      <c r="I111" s="46" t="str">
        <f t="shared" si="22"/>
        <v>0</v>
      </c>
    </row>
    <row r="112" spans="1:9" s="47" customFormat="1" ht="12.75" customHeight="1" x14ac:dyDescent="0.25">
      <c r="A112" s="129" t="s">
        <v>189</v>
      </c>
      <c r="B112" s="145"/>
      <c r="C112" s="146" t="s">
        <v>190</v>
      </c>
      <c r="D112" s="59">
        <v>0</v>
      </c>
      <c r="E112" s="105">
        <f>SUMIF('[1]Matriz-CG'!$A:$A,$A112,'[1]Matriz-CG'!$J:$J)</f>
        <v>0</v>
      </c>
      <c r="F112" s="106">
        <f>SUMIF('[1]Matriz-CG'!$A:$A,$A112,'[1]Matriz-CG'!$O:$O)</f>
        <v>0</v>
      </c>
      <c r="G112" s="107">
        <f>SUMIF('[1]Matriz-CG'!$A:$A,$A112,'[1]Matriz-CG'!T:T)</f>
        <v>0</v>
      </c>
      <c r="H112" s="134">
        <f t="shared" si="21"/>
        <v>0</v>
      </c>
      <c r="I112" s="46" t="str">
        <f t="shared" si="22"/>
        <v>0</v>
      </c>
    </row>
    <row r="113" spans="1:9" s="47" customFormat="1" ht="12.75" customHeight="1" x14ac:dyDescent="0.25">
      <c r="A113" s="129" t="s">
        <v>191</v>
      </c>
      <c r="B113" s="145"/>
      <c r="C113" s="146" t="s">
        <v>192</v>
      </c>
      <c r="D113" s="59">
        <v>0</v>
      </c>
      <c r="E113" s="105">
        <f>SUMIF('[1]Matriz-CG'!$A:$A,$A113,'[1]Matriz-CG'!$J:$J)</f>
        <v>0</v>
      </c>
      <c r="F113" s="106">
        <f>SUMIF('[1]Matriz-CG'!$A:$A,$A113,'[1]Matriz-CG'!$O:$O)</f>
        <v>0</v>
      </c>
      <c r="G113" s="107">
        <f>SUMIF('[1]Matriz-CG'!$A:$A,$A113,'[1]Matriz-CG'!T:T)</f>
        <v>0</v>
      </c>
      <c r="H113" s="134">
        <f t="shared" si="21"/>
        <v>0</v>
      </c>
      <c r="I113" s="46" t="str">
        <f t="shared" si="22"/>
        <v>0</v>
      </c>
    </row>
    <row r="114" spans="1:9" s="47" customFormat="1" ht="12.75" customHeight="1" x14ac:dyDescent="0.25">
      <c r="A114" s="129" t="s">
        <v>193</v>
      </c>
      <c r="B114" s="145"/>
      <c r="C114" s="146" t="s">
        <v>194</v>
      </c>
      <c r="D114" s="59">
        <v>0</v>
      </c>
      <c r="E114" s="105">
        <f>SUMIF('[1]Matriz-CG'!$A:$A,$A114,'[1]Matriz-CG'!$J:$J)</f>
        <v>0</v>
      </c>
      <c r="F114" s="106">
        <f>SUMIF('[1]Matriz-CG'!$A:$A,$A114,'[1]Matriz-CG'!$O:$O)</f>
        <v>0</v>
      </c>
      <c r="G114" s="107">
        <f>SUMIF('[1]Matriz-CG'!$A:$A,$A114,'[1]Matriz-CG'!T:T)</f>
        <v>0</v>
      </c>
      <c r="H114" s="134">
        <f t="shared" si="21"/>
        <v>0</v>
      </c>
      <c r="I114" s="46" t="str">
        <f t="shared" si="22"/>
        <v>0</v>
      </c>
    </row>
    <row r="115" spans="1:9" s="47" customFormat="1" ht="12.75" customHeight="1" x14ac:dyDescent="0.25">
      <c r="A115" s="129" t="s">
        <v>195</v>
      </c>
      <c r="B115" s="145"/>
      <c r="C115" s="146" t="s">
        <v>196</v>
      </c>
      <c r="D115" s="59">
        <v>0</v>
      </c>
      <c r="E115" s="105">
        <f>SUMIF('[1]Matriz-CG'!$A:$A,$A115,'[1]Matriz-CG'!$J:$J)</f>
        <v>0</v>
      </c>
      <c r="F115" s="106">
        <f>SUMIF('[1]Matriz-CG'!$A:$A,$A115,'[1]Matriz-CG'!$O:$O)</f>
        <v>0</v>
      </c>
      <c r="G115" s="107">
        <f>SUMIF('[1]Matriz-CG'!$A:$A,$A115,'[1]Matriz-CG'!T:T)</f>
        <v>0</v>
      </c>
      <c r="H115" s="134">
        <f t="shared" si="21"/>
        <v>0</v>
      </c>
      <c r="I115" s="46" t="str">
        <f t="shared" si="22"/>
        <v>0</v>
      </c>
    </row>
    <row r="116" spans="1:9" s="47" customFormat="1" ht="12.75" customHeight="1" x14ac:dyDescent="0.25">
      <c r="A116" s="129" t="s">
        <v>197</v>
      </c>
      <c r="B116" s="145"/>
      <c r="C116" s="146" t="s">
        <v>198</v>
      </c>
      <c r="D116" s="59">
        <v>27300</v>
      </c>
      <c r="E116" s="105">
        <f>SUMIF('[1]Matriz-CG'!$A:$A,$A116,'[1]Matriz-CG'!$J:$J)+'[1]PrevistoxReal PC '!E116</f>
        <v>32692.850000000002</v>
      </c>
      <c r="F116" s="106">
        <f>SUMIF('[1]Matriz-CG'!$A:$A,$A116,'[1]Matriz-CG'!$O:$O)</f>
        <v>7599.5199999999995</v>
      </c>
      <c r="G116" s="107">
        <f>SUMIF('[1]Matriz-CG'!$A:$A,$A116,'[1]Matriz-CG'!T:T)</f>
        <v>0</v>
      </c>
      <c r="H116" s="134">
        <f t="shared" si="21"/>
        <v>40292.370000000003</v>
      </c>
      <c r="I116" s="46">
        <f t="shared" ref="I116" si="23">H116/D116*100</f>
        <v>147.59109890109892</v>
      </c>
    </row>
    <row r="117" spans="1:9" s="47" customFormat="1" ht="12.75" customHeight="1" x14ac:dyDescent="0.25">
      <c r="A117" s="140" t="s">
        <v>199</v>
      </c>
      <c r="B117" s="141"/>
      <c r="C117" s="142" t="s">
        <v>200</v>
      </c>
      <c r="D117" s="54">
        <f>SUM(D118:D125)</f>
        <v>19900</v>
      </c>
      <c r="E117" s="127">
        <f>SUM(E118:E125)</f>
        <v>909436.25</v>
      </c>
      <c r="F117" s="127">
        <f>SUM(F118:F125)</f>
        <v>61488.709999999992</v>
      </c>
      <c r="G117" s="127">
        <f>SUM(G118:G125)</f>
        <v>0</v>
      </c>
      <c r="H117" s="131">
        <f>SUM(E117:G117)</f>
        <v>970924.96</v>
      </c>
      <c r="I117" s="46">
        <f>H117/D117*100</f>
        <v>4879.0198994974871</v>
      </c>
    </row>
    <row r="118" spans="1:9" s="47" customFormat="1" ht="12.75" customHeight="1" x14ac:dyDescent="0.25">
      <c r="A118" s="147" t="s">
        <v>201</v>
      </c>
      <c r="B118" s="148"/>
      <c r="C118" s="144" t="s">
        <v>202</v>
      </c>
      <c r="D118" s="59">
        <v>19900</v>
      </c>
      <c r="E118" s="105">
        <f>SUMIF('[1]Matriz-CG'!$A:$A,$A118,'[1]Matriz-CG'!$J:$J)-'PrevistoxReal MRSP'!E118</f>
        <v>0</v>
      </c>
      <c r="F118" s="106">
        <f>SUMIF('[1]Matriz-CG'!$A:$A,$A118,'[1]Matriz-CG'!$O:$O)-'PrevistoxReal MRSP'!F118</f>
        <v>0</v>
      </c>
      <c r="G118" s="107">
        <f>SUMIF('[1]Matriz-CG'!$A:$A,$A118,'[1]Matriz-CG'!T:T)</f>
        <v>0</v>
      </c>
      <c r="H118" s="134">
        <f>SUM(E118:G118)</f>
        <v>0</v>
      </c>
      <c r="I118" s="46">
        <f>IFERROR(H118/D118*100,"0")</f>
        <v>0</v>
      </c>
    </row>
    <row r="119" spans="1:9" s="47" customFormat="1" ht="12.75" customHeight="1" x14ac:dyDescent="0.25">
      <c r="A119" s="147" t="s">
        <v>203</v>
      </c>
      <c r="B119" s="148"/>
      <c r="C119" s="144" t="s">
        <v>204</v>
      </c>
      <c r="D119" s="59">
        <v>0</v>
      </c>
      <c r="E119" s="105">
        <f>SUMIF('[1]Matriz-CG'!$A:$A,$A119,'[1]Matriz-CG'!$J:$J)</f>
        <v>0</v>
      </c>
      <c r="F119" s="106">
        <f>SUMIF('[1]Matriz-CG'!$A:$A,$A119,'[1]Matriz-CG'!$O:$O)</f>
        <v>0</v>
      </c>
      <c r="G119" s="107">
        <f>SUMIF('[1]Matriz-CG'!$A:$A,$A119,'[1]Matriz-CG'!T:T)</f>
        <v>0</v>
      </c>
      <c r="H119" s="134">
        <f>SUM(E119:G119)</f>
        <v>0</v>
      </c>
      <c r="I119" s="46" t="str">
        <f>IFERROR(H119/D119*100,"0")</f>
        <v>0</v>
      </c>
    </row>
    <row r="120" spans="1:9" s="47" customFormat="1" x14ac:dyDescent="0.25">
      <c r="A120" s="147" t="s">
        <v>205</v>
      </c>
      <c r="B120" s="149"/>
      <c r="C120" s="144" t="s">
        <v>206</v>
      </c>
      <c r="D120" s="59">
        <v>0</v>
      </c>
      <c r="E120" s="105">
        <f>SUMIF('[1]Matriz-CG'!$A:$A,$A120,'[1]Matriz-CG'!$J:$J)+'[1]PrevistoxReal PC '!E120</f>
        <v>909436.25</v>
      </c>
      <c r="F120" s="106">
        <f>SUMIF('[1]Matriz-CG'!$A:$A,$A120,'[1]Matriz-CG'!$O:$O)-'PrevistoxReal MRSP'!F120+'[1]PrevistoxReal PC '!F120</f>
        <v>61488.709999999992</v>
      </c>
      <c r="G120" s="107">
        <f>SUMIF('[1]Matriz-CG'!$A:$A,$A120,'[1]Matriz-CG'!T:T)</f>
        <v>0</v>
      </c>
      <c r="H120" s="134">
        <f>SUM(E120:G120)</f>
        <v>970924.96</v>
      </c>
      <c r="I120" s="46" t="str">
        <f>IFERROR(H120/D120*100,"0")</f>
        <v>0</v>
      </c>
    </row>
    <row r="121" spans="1:9" s="47" customFormat="1" ht="12.75" customHeight="1" x14ac:dyDescent="0.25">
      <c r="A121" s="147" t="s">
        <v>207</v>
      </c>
      <c r="B121" s="148"/>
      <c r="C121" s="144" t="s">
        <v>208</v>
      </c>
      <c r="D121" s="59">
        <v>0</v>
      </c>
      <c r="E121" s="105">
        <f>SUMIF('[1]Matriz-CG'!$A:$A,$A121,'[1]Matriz-CG'!$J:$J)</f>
        <v>0</v>
      </c>
      <c r="F121" s="106">
        <f>SUMIF('[1]Matriz-CG'!$A:$A,$A121,'[1]Matriz-CG'!$O:$O)</f>
        <v>0</v>
      </c>
      <c r="G121" s="107">
        <f>SUMIF('[1]Matriz-CG'!$A:$A,$A121,'[1]Matriz-CG'!T:T)</f>
        <v>0</v>
      </c>
      <c r="H121" s="134">
        <f>SUM(E121:G121)</f>
        <v>0</v>
      </c>
      <c r="I121" s="46" t="str">
        <f>IFERROR(H121/D121*100,"0")</f>
        <v>0</v>
      </c>
    </row>
    <row r="122" spans="1:9" s="47" customFormat="1" ht="12.75" customHeight="1" x14ac:dyDescent="0.25">
      <c r="A122" s="147" t="s">
        <v>209</v>
      </c>
      <c r="B122" s="148"/>
      <c r="C122" s="144" t="s">
        <v>210</v>
      </c>
      <c r="D122" s="59">
        <v>0</v>
      </c>
      <c r="E122" s="105">
        <f>SUMIF('[1]Matriz-CG'!$A:$A,$A122,'[1]Matriz-CG'!$J:$J)</f>
        <v>0</v>
      </c>
      <c r="F122" s="106">
        <f>SUMIF('[1]Matriz-CG'!$A:$A,$A122,'[1]Matriz-CG'!$O:$O)</f>
        <v>0</v>
      </c>
      <c r="G122" s="107">
        <f>SUMIF('[1]Matriz-CG'!$A:$A,$A122,'[1]Matriz-CG'!T:T)</f>
        <v>0</v>
      </c>
      <c r="H122" s="134">
        <f t="shared" ref="H122:H125" si="24">SUM(E122:G122)</f>
        <v>0</v>
      </c>
      <c r="I122" s="46" t="str">
        <f t="shared" ref="I122:I125" si="25">IFERROR(H122/D122*100,"0")</f>
        <v>0</v>
      </c>
    </row>
    <row r="123" spans="1:9" s="47" customFormat="1" ht="12.75" customHeight="1" x14ac:dyDescent="0.25">
      <c r="A123" s="147" t="s">
        <v>211</v>
      </c>
      <c r="B123" s="148"/>
      <c r="C123" s="144" t="s">
        <v>212</v>
      </c>
      <c r="D123" s="59">
        <v>0</v>
      </c>
      <c r="E123" s="105">
        <f>SUMIF('[1]Matriz-CG'!$A:$A,$A123,'[1]Matriz-CG'!$J:$J)-'PrevistoxReal MRSP'!E123</f>
        <v>0</v>
      </c>
      <c r="F123" s="106">
        <f>SUMIF('[1]Matriz-CG'!$A:$A,$A123,'[1]Matriz-CG'!$O:$O)-'PrevistoxReal MRSP'!F123</f>
        <v>0</v>
      </c>
      <c r="G123" s="107">
        <f>SUMIF('[1]Matriz-CG'!$A:$A,$A123,'[1]Matriz-CG'!T:T)</f>
        <v>0</v>
      </c>
      <c r="H123" s="134">
        <f t="shared" si="24"/>
        <v>0</v>
      </c>
      <c r="I123" s="46" t="str">
        <f t="shared" si="25"/>
        <v>0</v>
      </c>
    </row>
    <row r="124" spans="1:9" s="47" customFormat="1" ht="38.25" x14ac:dyDescent="0.25">
      <c r="A124" s="147" t="s">
        <v>213</v>
      </c>
      <c r="B124" s="148"/>
      <c r="C124" s="144" t="s">
        <v>214</v>
      </c>
      <c r="D124" s="59">
        <v>0</v>
      </c>
      <c r="E124" s="105">
        <f>SUMIF('[1]Matriz-CG'!$A:$A,$A124,'[1]Matriz-CG'!$J:$J)</f>
        <v>0</v>
      </c>
      <c r="F124" s="106">
        <f>SUMIF('[1]Matriz-CG'!$A:$A,$A124,'[1]Matriz-CG'!$O:$O)</f>
        <v>0</v>
      </c>
      <c r="G124" s="107">
        <f>SUMIF('[1]Matriz-CG'!$A:$A,$A124,'[1]Matriz-CG'!T:T)</f>
        <v>0</v>
      </c>
      <c r="H124" s="134">
        <f t="shared" si="24"/>
        <v>0</v>
      </c>
      <c r="I124" s="46" t="str">
        <f t="shared" si="25"/>
        <v>0</v>
      </c>
    </row>
    <row r="125" spans="1:9" s="47" customFormat="1" ht="12.75" customHeight="1" x14ac:dyDescent="0.25">
      <c r="A125" s="147" t="s">
        <v>215</v>
      </c>
      <c r="B125" s="148"/>
      <c r="C125" s="144" t="s">
        <v>216</v>
      </c>
      <c r="D125" s="59">
        <v>0</v>
      </c>
      <c r="E125" s="105">
        <f>SUMIF('[1]Matriz-CG'!$A:$A,$A125,'[1]Matriz-CG'!$J:$J)</f>
        <v>0</v>
      </c>
      <c r="F125" s="106">
        <f>SUMIF('[1]Matriz-CG'!$A:$A,$A125,'[1]Matriz-CG'!$O:$O)</f>
        <v>0</v>
      </c>
      <c r="G125" s="107">
        <f>SUMIF('[1]Matriz-CG'!$A:$A,$A125,'[1]Matriz-CG'!T:T)</f>
        <v>0</v>
      </c>
      <c r="H125" s="134">
        <f t="shared" si="24"/>
        <v>0</v>
      </c>
      <c r="I125" s="46" t="str">
        <f t="shared" si="25"/>
        <v>0</v>
      </c>
    </row>
    <row r="126" spans="1:9" s="47" customFormat="1" ht="12.75" customHeight="1" x14ac:dyDescent="0.25">
      <c r="A126" s="140" t="s">
        <v>217</v>
      </c>
      <c r="B126" s="141"/>
      <c r="C126" s="142" t="s">
        <v>218</v>
      </c>
      <c r="D126" s="54">
        <f>SUM(D127:D132)</f>
        <v>93902</v>
      </c>
      <c r="E126" s="127">
        <f>SUM(E127:E136)</f>
        <v>43847.47</v>
      </c>
      <c r="F126" s="127">
        <f>SUM(F127:F132)</f>
        <v>48585.22</v>
      </c>
      <c r="G126" s="127">
        <f>SUM(G127:G130)</f>
        <v>0</v>
      </c>
      <c r="H126" s="131">
        <f>SUM(H127:H130)</f>
        <v>92432.69</v>
      </c>
      <c r="I126" s="46">
        <f>H126/D126*100</f>
        <v>98.435272944133246</v>
      </c>
    </row>
    <row r="127" spans="1:9" s="47" customFormat="1" ht="12.75" customHeight="1" x14ac:dyDescent="0.25">
      <c r="A127" s="150" t="s">
        <v>219</v>
      </c>
      <c r="B127" s="151"/>
      <c r="C127" s="146" t="s">
        <v>220</v>
      </c>
      <c r="D127" s="59">
        <v>53200</v>
      </c>
      <c r="E127" s="105">
        <f>SUMIF('[1]Matriz-CG'!$A:$A,$A127,'[1]Matriz-CG'!$J:$J)-'PrevistoxReal MRSP'!E127</f>
        <v>22033.720000000005</v>
      </c>
      <c r="F127" s="106">
        <f>SUMIF('[1]Matriz-CG'!$A:$A,$A127,'[1]Matriz-CG'!$O:$O)-'PrevistoxReal MRSP'!F127</f>
        <v>23780.92</v>
      </c>
      <c r="G127" s="107">
        <f>SUMIF('[1]Matriz-CG'!$A:$A,$A127,'[1]Matriz-CG'!T:T)</f>
        <v>0</v>
      </c>
      <c r="H127" s="134">
        <f t="shared" ref="H127:H132" si="26">SUM(E127:G127)</f>
        <v>45814.64</v>
      </c>
      <c r="I127" s="46">
        <f>IFERROR(H127/D127*100,"0")</f>
        <v>86.117744360902265</v>
      </c>
    </row>
    <row r="128" spans="1:9" s="47" customFormat="1" x14ac:dyDescent="0.25">
      <c r="A128" s="150" t="s">
        <v>221</v>
      </c>
      <c r="B128" s="151"/>
      <c r="C128" s="146" t="s">
        <v>222</v>
      </c>
      <c r="D128" s="59">
        <v>0</v>
      </c>
      <c r="E128" s="105">
        <f>SUMIF('[1]Matriz-CG'!$A:$A,$A128,'[1]Matriz-CG'!$J:$J)</f>
        <v>0</v>
      </c>
      <c r="F128" s="106">
        <f>SUMIF('[1]Matriz-CG'!$A:$A,$A128,'[1]Matriz-CG'!$O:$O)</f>
        <v>0</v>
      </c>
      <c r="G128" s="107">
        <f>SUMIF('[1]Matriz-CG'!$A:$A,$A128,'[1]Matriz-CG'!T:T)</f>
        <v>0</v>
      </c>
      <c r="H128" s="134">
        <f t="shared" si="26"/>
        <v>0</v>
      </c>
      <c r="I128" s="46" t="str">
        <f>IFERROR(H128/D128*100,"0")</f>
        <v>0</v>
      </c>
    </row>
    <row r="129" spans="1:9" s="47" customFormat="1" ht="12.75" customHeight="1" x14ac:dyDescent="0.25">
      <c r="A129" s="150" t="s">
        <v>223</v>
      </c>
      <c r="B129" s="151"/>
      <c r="C129" s="146" t="s">
        <v>224</v>
      </c>
      <c r="D129" s="59">
        <v>0</v>
      </c>
      <c r="E129" s="105">
        <f>SUMIF('[1]Matriz-CG'!$A:$A,$A129,'[1]Matriz-CG'!$J:$J)</f>
        <v>0</v>
      </c>
      <c r="F129" s="106">
        <f>SUMIF('[1]Matriz-CG'!$A:$A,$A129,'[1]Matriz-CG'!$O:$O)</f>
        <v>0</v>
      </c>
      <c r="G129" s="107">
        <f>SUMIF('[1]Matriz-CG'!$A:$A,$A129,'[1]Matriz-CG'!T:T)</f>
        <v>0</v>
      </c>
      <c r="H129" s="134">
        <f t="shared" si="26"/>
        <v>0</v>
      </c>
      <c r="I129" s="46" t="str">
        <f>IFERROR(H129/D129*100,"0")</f>
        <v>0</v>
      </c>
    </row>
    <row r="130" spans="1:9" s="47" customFormat="1" ht="12.75" customHeight="1" x14ac:dyDescent="0.25">
      <c r="A130" s="150" t="s">
        <v>225</v>
      </c>
      <c r="B130" s="151"/>
      <c r="C130" s="144" t="s">
        <v>226</v>
      </c>
      <c r="D130" s="59">
        <v>40702</v>
      </c>
      <c r="E130" s="105">
        <f>SUMIF('[1]Matriz-CG'!$A:$A,$A130,'[1]Matriz-CG'!$J:$J)+'[1]PrevistoxReal PC '!E130</f>
        <v>21813.75</v>
      </c>
      <c r="F130" s="106">
        <f>SUMIF('[1]Matriz-CG'!$A:$A,$A130,'[1]Matriz-CG'!$O:$O)+'[1]PrevistoxReal PC '!F130</f>
        <v>24804.3</v>
      </c>
      <c r="G130" s="107">
        <f>SUMIF('[1]Matriz-CG'!$A:$A,$A130,'[1]Matriz-CG'!T:T)</f>
        <v>0</v>
      </c>
      <c r="H130" s="134">
        <f t="shared" si="26"/>
        <v>46618.05</v>
      </c>
      <c r="I130" s="46">
        <f t="shared" ref="I130:I132" si="27">IFERROR(H130/D130*100,"0")</f>
        <v>114.53503513340868</v>
      </c>
    </row>
    <row r="131" spans="1:9" s="47" customFormat="1" ht="12.75" customHeight="1" x14ac:dyDescent="0.25">
      <c r="A131" s="150" t="s">
        <v>227</v>
      </c>
      <c r="B131" s="151"/>
      <c r="C131" s="144" t="s">
        <v>228</v>
      </c>
      <c r="D131" s="59">
        <v>0</v>
      </c>
      <c r="E131" s="65"/>
      <c r="F131" s="106">
        <f>SUMIF('[1]Matriz-CG'!$A:$A,$A131,'[1]Matriz-CG'!$O:$O)</f>
        <v>0</v>
      </c>
      <c r="G131" s="107">
        <f>SUMIF('[1]Matriz-CG'!$A:$A,$A131,'[1]Matriz-CG'!T:T)</f>
        <v>0</v>
      </c>
      <c r="H131" s="134">
        <f t="shared" si="26"/>
        <v>0</v>
      </c>
      <c r="I131" s="46" t="str">
        <f t="shared" si="27"/>
        <v>0</v>
      </c>
    </row>
    <row r="132" spans="1:9" s="47" customFormat="1" ht="12.75" customHeight="1" x14ac:dyDescent="0.25">
      <c r="A132" s="150" t="s">
        <v>229</v>
      </c>
      <c r="B132" s="151"/>
      <c r="C132" s="144" t="s">
        <v>230</v>
      </c>
      <c r="D132" s="59">
        <v>0</v>
      </c>
      <c r="E132" s="65"/>
      <c r="F132" s="106">
        <f>SUMIF('[1]Matriz-CG'!$A:$A,$A132,'[1]Matriz-CG'!$O:$O)</f>
        <v>0</v>
      </c>
      <c r="G132" s="107">
        <f>SUMIF('[1]Matriz-CG'!$A:$A,$A132,'[1]Matriz-CG'!T:T)</f>
        <v>0</v>
      </c>
      <c r="H132" s="134">
        <f t="shared" si="26"/>
        <v>0</v>
      </c>
      <c r="I132" s="46" t="str">
        <f t="shared" si="27"/>
        <v>0</v>
      </c>
    </row>
    <row r="133" spans="1:9" s="47" customFormat="1" ht="12.75" customHeight="1" x14ac:dyDescent="0.25">
      <c r="A133" s="140" t="s">
        <v>231</v>
      </c>
      <c r="B133" s="141"/>
      <c r="C133" s="142" t="s">
        <v>232</v>
      </c>
      <c r="D133" s="54">
        <f>D134</f>
        <v>21300</v>
      </c>
      <c r="E133" s="138">
        <f t="shared" ref="E133:G133" si="28">E134</f>
        <v>0</v>
      </c>
      <c r="F133" s="127">
        <f>F134</f>
        <v>20504.63</v>
      </c>
      <c r="G133" s="127">
        <f t="shared" si="28"/>
        <v>0</v>
      </c>
      <c r="H133" s="131">
        <f>H134</f>
        <v>20504.63</v>
      </c>
      <c r="I133" s="46">
        <f>IFERROR(H133/D133*100,"0")</f>
        <v>96.265868544600934</v>
      </c>
    </row>
    <row r="134" spans="1:9" s="47" customFormat="1" x14ac:dyDescent="0.25">
      <c r="A134" s="150" t="s">
        <v>233</v>
      </c>
      <c r="B134" s="151"/>
      <c r="C134" s="146" t="s">
        <v>234</v>
      </c>
      <c r="D134" s="59">
        <v>21300</v>
      </c>
      <c r="E134" s="105">
        <v>0</v>
      </c>
      <c r="F134" s="106">
        <f>SUMIF('[1]Matriz-CG'!$A:$A,$A134,'[1]Matriz-CG'!$O:$O)</f>
        <v>20504.63</v>
      </c>
      <c r="G134" s="107">
        <f>SUMIF('[1]Matriz-CG'!$A:$A,$A134,'[1]Matriz-CG'!T:T)</f>
        <v>0</v>
      </c>
      <c r="H134" s="134">
        <f>SUM(E134:G134)</f>
        <v>20504.63</v>
      </c>
      <c r="I134" s="46">
        <f>IFERROR(H134/D134*100,"0")</f>
        <v>96.265868544600934</v>
      </c>
    </row>
    <row r="135" spans="1:9" s="47" customFormat="1" ht="25.5" x14ac:dyDescent="0.25">
      <c r="A135" s="150" t="s">
        <v>235</v>
      </c>
      <c r="B135" s="151"/>
      <c r="C135" s="146" t="s">
        <v>236</v>
      </c>
      <c r="D135" s="59">
        <v>0</v>
      </c>
      <c r="E135" s="105">
        <f>SUMIF('[1]Matriz-CG'!$A:$A,$A135,'[1]Matriz-CG'!$J:$J)</f>
        <v>0</v>
      </c>
      <c r="F135" s="106">
        <f>SUMIF('[1]Matriz-CG'!$A:$A,$A135,'[1]Matriz-CG'!$O:$O)</f>
        <v>0</v>
      </c>
      <c r="G135" s="107">
        <f>SUMIF('[1]Matriz-CG'!$A:$A,$A135,'[1]Matriz-CG'!T:T)</f>
        <v>0</v>
      </c>
      <c r="H135" s="134">
        <f>SUM(E135:G135)</f>
        <v>0</v>
      </c>
      <c r="I135" s="46" t="str">
        <f>IFERROR(H135/D135*100,"0")</f>
        <v>0</v>
      </c>
    </row>
    <row r="136" spans="1:9" s="47" customFormat="1" x14ac:dyDescent="0.25">
      <c r="A136" s="150" t="s">
        <v>237</v>
      </c>
      <c r="B136" s="151"/>
      <c r="C136" s="146" t="s">
        <v>238</v>
      </c>
      <c r="D136" s="59"/>
      <c r="E136" s="105">
        <f>SUMIF('[1]Matriz-CG'!$A:$A,$A136,'[1]Matriz-CG'!$J:$J)</f>
        <v>0</v>
      </c>
      <c r="F136" s="106">
        <f>SUMIF('[1]Matriz-CG'!$A:$A,$A136,'[1]Matriz-CG'!$O:$O)</f>
        <v>0</v>
      </c>
      <c r="G136" s="107">
        <f>SUMIF('[1]Matriz-CG'!$A:$A,$A136,'[1]Matriz-CG'!T:T)</f>
        <v>0</v>
      </c>
      <c r="H136" s="134">
        <f>SUM(E136:G136)</f>
        <v>0</v>
      </c>
      <c r="I136" s="46" t="str">
        <f>IFERROR(H136/D136*100,"0")</f>
        <v>0</v>
      </c>
    </row>
    <row r="137" spans="1:9" s="47" customFormat="1" ht="25.5" x14ac:dyDescent="0.25">
      <c r="A137" s="150" t="s">
        <v>239</v>
      </c>
      <c r="B137" s="151"/>
      <c r="C137" s="146" t="s">
        <v>240</v>
      </c>
      <c r="D137" s="59"/>
      <c r="E137" s="105"/>
      <c r="F137" s="154"/>
      <c r="G137" s="107">
        <f>SUMIF('[1]Matriz-CG'!$A:$A,$A137,'[1]Matriz-CG'!T:T)</f>
        <v>0</v>
      </c>
      <c r="H137" s="134"/>
      <c r="I137" s="46"/>
    </row>
    <row r="138" spans="1:9" s="47" customFormat="1" x14ac:dyDescent="0.25">
      <c r="A138" s="140" t="s">
        <v>241</v>
      </c>
      <c r="B138" s="141"/>
      <c r="C138" s="142" t="s">
        <v>242</v>
      </c>
      <c r="D138" s="54">
        <f>SUM(D139:D145)</f>
        <v>3000</v>
      </c>
      <c r="E138" s="126">
        <f t="shared" ref="E138:H138" si="29">SUM(E139:E145)</f>
        <v>2623</v>
      </c>
      <c r="F138" s="127">
        <f t="shared" si="29"/>
        <v>0</v>
      </c>
      <c r="G138" s="128">
        <f>SUM(G139:G145)</f>
        <v>0</v>
      </c>
      <c r="H138" s="126">
        <f t="shared" si="29"/>
        <v>2623</v>
      </c>
      <c r="I138" s="123">
        <f t="shared" ref="I138:I145" si="30">IFERROR(H138/D138*100,"0")</f>
        <v>87.433333333333323</v>
      </c>
    </row>
    <row r="139" spans="1:9" s="47" customFormat="1" x14ac:dyDescent="0.25">
      <c r="A139" s="150" t="s">
        <v>243</v>
      </c>
      <c r="B139" s="151"/>
      <c r="C139" s="146" t="s">
        <v>244</v>
      </c>
      <c r="D139" s="59">
        <v>0</v>
      </c>
      <c r="E139" s="105">
        <f>SUMIF('[1]Matriz-CG'!$A:$A,$A139,'[1]Matriz-CG'!$J:$J)</f>
        <v>0</v>
      </c>
      <c r="F139" s="106">
        <f>SUMIF('[1]Matriz-CG'!$A:$A,$A139,'[1]Matriz-CG'!$O:$O)</f>
        <v>0</v>
      </c>
      <c r="G139" s="107">
        <f>SUMIF('[1]Matriz-CG'!$A:$A,$A139,'[1]Matriz-CG'!T:T)</f>
        <v>0</v>
      </c>
      <c r="H139" s="134">
        <f t="shared" ref="H139:H145" si="31">SUM(E139:G139)</f>
        <v>0</v>
      </c>
      <c r="I139" s="46" t="str">
        <f t="shared" si="30"/>
        <v>0</v>
      </c>
    </row>
    <row r="140" spans="1:9" s="47" customFormat="1" x14ac:dyDescent="0.25">
      <c r="A140" s="150" t="s">
        <v>245</v>
      </c>
      <c r="B140" s="151"/>
      <c r="C140" s="146" t="s">
        <v>246</v>
      </c>
      <c r="D140" s="59">
        <v>0</v>
      </c>
      <c r="E140" s="105">
        <f>SUMIF('[1]Matriz-CG'!$A:$A,$A140,'[1]Matriz-CG'!$J:$J)</f>
        <v>0</v>
      </c>
      <c r="F140" s="106">
        <f>SUMIF('[1]Matriz-CG'!$A:$A,$A140,'[1]Matriz-CG'!$O:$O)</f>
        <v>0</v>
      </c>
      <c r="G140" s="107">
        <f>SUMIF('[1]Matriz-CG'!$A:$A,$A140,'[1]Matriz-CG'!T:T)</f>
        <v>0</v>
      </c>
      <c r="H140" s="134">
        <f t="shared" si="31"/>
        <v>0</v>
      </c>
      <c r="I140" s="46" t="str">
        <f t="shared" si="30"/>
        <v>0</v>
      </c>
    </row>
    <row r="141" spans="1:9" s="47" customFormat="1" x14ac:dyDescent="0.25">
      <c r="A141" s="150" t="s">
        <v>247</v>
      </c>
      <c r="B141" s="151"/>
      <c r="C141" s="146" t="s">
        <v>248</v>
      </c>
      <c r="D141" s="59">
        <v>3000</v>
      </c>
      <c r="E141" s="105">
        <f>SUMIF('[1]Matriz-CG'!$A:$A,$A141,'[1]Matriz-CG'!$J:$J)+175</f>
        <v>2623</v>
      </c>
      <c r="F141" s="106">
        <f>SUMIF('[1]Matriz-CG'!$A:$A,$A141,'[1]Matriz-CG'!$O:$O)</f>
        <v>0</v>
      </c>
      <c r="G141" s="107">
        <f>SUMIF('[1]Matriz-CG'!$A:$A,$A141,'[1]Matriz-CG'!T:T)</f>
        <v>0</v>
      </c>
      <c r="H141" s="134">
        <f t="shared" si="31"/>
        <v>2623</v>
      </c>
      <c r="I141" s="46">
        <f t="shared" si="30"/>
        <v>87.433333333333323</v>
      </c>
    </row>
    <row r="142" spans="1:9" s="47" customFormat="1" x14ac:dyDescent="0.25">
      <c r="A142" s="150" t="s">
        <v>249</v>
      </c>
      <c r="B142" s="151"/>
      <c r="C142" s="146" t="s">
        <v>250</v>
      </c>
      <c r="D142" s="59">
        <v>0</v>
      </c>
      <c r="E142" s="105">
        <f>SUMIF('[1]Matriz-CG'!$A:$A,$A142,'[1]Matriz-CG'!$J:$J)</f>
        <v>0</v>
      </c>
      <c r="F142" s="106">
        <f>SUMIF('[1]Matriz-CG'!$A:$A,$A142,'[1]Matriz-CG'!$O:$O)</f>
        <v>0</v>
      </c>
      <c r="G142" s="107">
        <f>SUMIF('[1]Matriz-CG'!$A:$A,$A142,'[1]Matriz-CG'!T:T)</f>
        <v>0</v>
      </c>
      <c r="H142" s="134">
        <f t="shared" si="31"/>
        <v>0</v>
      </c>
      <c r="I142" s="46" t="str">
        <f t="shared" si="30"/>
        <v>0</v>
      </c>
    </row>
    <row r="143" spans="1:9" s="47" customFormat="1" x14ac:dyDescent="0.25">
      <c r="A143" s="150" t="s">
        <v>251</v>
      </c>
      <c r="B143" s="151"/>
      <c r="C143" s="146" t="s">
        <v>252</v>
      </c>
      <c r="D143" s="59">
        <v>0</v>
      </c>
      <c r="E143" s="105">
        <f>SUMIF('[1]Matriz-CG'!$A:$A,$A143,'[1]Matriz-CG'!$J:$J)</f>
        <v>0</v>
      </c>
      <c r="F143" s="106">
        <f>SUMIF('[1]Matriz-CG'!$A:$A,$A143,'[1]Matriz-CG'!$O:$O)</f>
        <v>0</v>
      </c>
      <c r="G143" s="107">
        <f>SUMIF('[1]Matriz-CG'!$A:$A,$A143,'[1]Matriz-CG'!T:T)</f>
        <v>0</v>
      </c>
      <c r="H143" s="134">
        <f t="shared" si="31"/>
        <v>0</v>
      </c>
      <c r="I143" s="46" t="str">
        <f t="shared" si="30"/>
        <v>0</v>
      </c>
    </row>
    <row r="144" spans="1:9" s="47" customFormat="1" x14ac:dyDescent="0.25">
      <c r="A144" s="150" t="s">
        <v>253</v>
      </c>
      <c r="B144" s="151"/>
      <c r="C144" s="146" t="s">
        <v>254</v>
      </c>
      <c r="D144" s="59">
        <v>0</v>
      </c>
      <c r="E144" s="105">
        <f>SUMIF('[1]Matriz-CG'!$A:$A,$A144,'[1]Matriz-CG'!$J:$J)</f>
        <v>0</v>
      </c>
      <c r="F144" s="106">
        <f>SUMIF('[1]Matriz-CG'!$A:$A,$A144,'[1]Matriz-CG'!$O:$O)</f>
        <v>0</v>
      </c>
      <c r="G144" s="107">
        <f>SUMIF('[1]Matriz-CG'!$A:$A,$A144,'[1]Matriz-CG'!T:T)</f>
        <v>0</v>
      </c>
      <c r="H144" s="134">
        <f t="shared" si="31"/>
        <v>0</v>
      </c>
      <c r="I144" s="46" t="str">
        <f t="shared" si="30"/>
        <v>0</v>
      </c>
    </row>
    <row r="145" spans="1:9" s="47" customFormat="1" x14ac:dyDescent="0.25">
      <c r="A145" s="150" t="s">
        <v>255</v>
      </c>
      <c r="B145" s="151"/>
      <c r="C145" s="146" t="s">
        <v>256</v>
      </c>
      <c r="D145" s="59">
        <v>0</v>
      </c>
      <c r="E145" s="105">
        <f>SUMIF('[1]Matriz-CG'!$A:$A,$A145,'[1]Matriz-CG'!$J:$J)</f>
        <v>0</v>
      </c>
      <c r="F145" s="106">
        <f>SUMIF('[1]Matriz-CG'!$A:$A,$A145,'[1]Matriz-CG'!$O:$O)</f>
        <v>0</v>
      </c>
      <c r="G145" s="107">
        <f>SUMIF('[1]Matriz-CG'!$A:$A,$A145,'[1]Matriz-CG'!T:T)</f>
        <v>0</v>
      </c>
      <c r="H145" s="134">
        <f t="shared" si="31"/>
        <v>0</v>
      </c>
      <c r="I145" s="46" t="str">
        <f t="shared" si="30"/>
        <v>0</v>
      </c>
    </row>
    <row r="146" spans="1:9" s="47" customFormat="1" hidden="1" x14ac:dyDescent="0.25">
      <c r="A146" s="153" t="s">
        <v>257</v>
      </c>
      <c r="B146" s="151"/>
      <c r="C146" s="146"/>
      <c r="D146" s="59"/>
      <c r="E146" s="105"/>
      <c r="F146" s="154"/>
      <c r="G146" s="107">
        <f>SUMIF('[1]Matriz-CG'!$A:$A,$A146,'[1]Matriz-CG'!T:T)</f>
        <v>0</v>
      </c>
      <c r="H146" s="134"/>
      <c r="I146" s="46"/>
    </row>
    <row r="147" spans="1:9" s="47" customFormat="1" hidden="1" x14ac:dyDescent="0.25">
      <c r="A147" s="153" t="s">
        <v>258</v>
      </c>
      <c r="B147" s="151"/>
      <c r="C147" s="146"/>
      <c r="D147" s="59"/>
      <c r="E147" s="105"/>
      <c r="F147" s="154"/>
      <c r="G147" s="107">
        <f>SUMIF('[1]Matriz-CG'!$A:$A,$A147,'[1]Matriz-CG'!T:T)</f>
        <v>0</v>
      </c>
      <c r="H147" s="134"/>
      <c r="I147" s="46"/>
    </row>
    <row r="148" spans="1:9" s="47" customFormat="1" ht="12.75" customHeight="1" x14ac:dyDescent="0.25">
      <c r="A148" s="39" t="s">
        <v>259</v>
      </c>
      <c r="B148" s="124"/>
      <c r="C148" s="125" t="s">
        <v>260</v>
      </c>
      <c r="D148" s="155">
        <f>SUM(D149:D153)</f>
        <v>149500</v>
      </c>
      <c r="E148" s="126">
        <f>SUM(E149:E153)</f>
        <v>127236.97</v>
      </c>
      <c r="F148" s="126">
        <f>SUM(F149:F153)</f>
        <v>24449.25</v>
      </c>
      <c r="G148" s="126">
        <f>SUM(G149:G153)</f>
        <v>0</v>
      </c>
      <c r="H148" s="131">
        <f>SUM(H149:H153)</f>
        <v>151686.22</v>
      </c>
      <c r="I148" s="46">
        <f>H148/D148*100</f>
        <v>101.46235451505017</v>
      </c>
    </row>
    <row r="149" spans="1:9" s="47" customFormat="1" ht="12.75" customHeight="1" x14ac:dyDescent="0.25">
      <c r="A149" s="150" t="s">
        <v>261</v>
      </c>
      <c r="B149" s="151"/>
      <c r="C149" s="157" t="s">
        <v>262</v>
      </c>
      <c r="D149" s="59">
        <v>62000</v>
      </c>
      <c r="E149" s="105">
        <f>SUMIF('[1]Matriz-CG'!$A:$A,$A149,'[1]Matriz-CG'!$J:$J)-'PrevistoxReal MRSP'!E149+'[1]PrevistoxReal PC '!E149</f>
        <v>116646.37</v>
      </c>
      <c r="F149" s="106">
        <f>SUMIF('[1]Matriz-CG'!$A:$A,$A149,'[1]Matriz-CG'!$O:$O)</f>
        <v>11084.28</v>
      </c>
      <c r="G149" s="106">
        <f>SUMIF('[1]Matriz-CG'!$A:$A,$A149,'[1]Matriz-CG'!T:T)</f>
        <v>0</v>
      </c>
      <c r="H149" s="134">
        <f>SUM(E149:G149)</f>
        <v>127730.65</v>
      </c>
      <c r="I149" s="46">
        <f>H149/D149*100</f>
        <v>206.01717741935482</v>
      </c>
    </row>
    <row r="150" spans="1:9" s="47" customFormat="1" ht="12.75" customHeight="1" x14ac:dyDescent="0.25">
      <c r="A150" s="150" t="s">
        <v>263</v>
      </c>
      <c r="B150" s="151"/>
      <c r="C150" s="157" t="s">
        <v>264</v>
      </c>
      <c r="D150" s="59">
        <v>0</v>
      </c>
      <c r="E150" s="105">
        <f>SUMIF('[1]Matriz-CG'!$A:$A,$A150,'[1]Matriz-CG'!$J:$J)-'PrevistoxReal MRSP'!E150+'[1]PrevistoxReal PC '!E150</f>
        <v>0</v>
      </c>
      <c r="F150" s="106">
        <f>SUMIF('[1]Matriz-CG'!$A:$A,$A150,'[1]Matriz-CG'!$O:$O)</f>
        <v>0</v>
      </c>
      <c r="G150" s="107">
        <f>SUMIF('[1]Matriz-CG'!$A:$A,$A150,'[1]Matriz-CG'!T:T)</f>
        <v>0</v>
      </c>
      <c r="H150" s="134">
        <f>SUM(E150:G150)</f>
        <v>0</v>
      </c>
      <c r="I150" s="46" t="str">
        <f>IFERROR(H150/D150*100,"0")</f>
        <v>0</v>
      </c>
    </row>
    <row r="151" spans="1:9" s="47" customFormat="1" ht="12.75" customHeight="1" x14ac:dyDescent="0.25">
      <c r="A151" s="150" t="s">
        <v>265</v>
      </c>
      <c r="B151" s="152"/>
      <c r="C151" s="156" t="s">
        <v>266</v>
      </c>
      <c r="D151" s="59">
        <v>55500</v>
      </c>
      <c r="E151" s="105">
        <f>SUMIF('[1]Matriz-CG'!$A:$A,$A151,'[1]Matriz-CG'!$J:$J)</f>
        <v>5200</v>
      </c>
      <c r="F151" s="106">
        <f>SUMIF('[1]Matriz-CG'!$A:$A,$A151,'[1]Matriz-CG'!$O:$O)</f>
        <v>12734.97</v>
      </c>
      <c r="G151" s="106">
        <f>SUMIF('[1]Matriz-CG'!$A:$A,$A151,'[1]Matriz-CG'!T:T)</f>
        <v>0</v>
      </c>
      <c r="H151" s="134">
        <f>SUM(E151:G151)</f>
        <v>17934.97</v>
      </c>
      <c r="I151" s="46">
        <f>IFERROR(H151/D151*100,"0")</f>
        <v>32.315261261261263</v>
      </c>
    </row>
    <row r="152" spans="1:9" s="47" customFormat="1" ht="12.75" customHeight="1" x14ac:dyDescent="0.25">
      <c r="A152" s="150" t="s">
        <v>267</v>
      </c>
      <c r="B152" s="152"/>
      <c r="C152" s="156" t="s">
        <v>268</v>
      </c>
      <c r="D152" s="59">
        <v>20000</v>
      </c>
      <c r="E152" s="105">
        <f>SUMIF('[1]Matriz-CG'!$A:$A,$A152,'[1]Matriz-CG'!$J:$J)</f>
        <v>0</v>
      </c>
      <c r="F152" s="106">
        <f>SUMIF('[1]Matriz-CG'!$A:$A,$A152,'[1]Matriz-CG'!$O:$O)-'PrevistoxReal MRSP'!F152</f>
        <v>0</v>
      </c>
      <c r="G152" s="107">
        <f>SUMIF('[1]Matriz-CG'!$A:$A,$A152,'[1]Matriz-CG'!T:T)</f>
        <v>0</v>
      </c>
      <c r="H152" s="134">
        <f>SUM(E152:G152)</f>
        <v>0</v>
      </c>
      <c r="I152" s="46">
        <f>IFERROR(H152/D152*100,"0")</f>
        <v>0</v>
      </c>
    </row>
    <row r="153" spans="1:9" s="47" customFormat="1" ht="12.75" customHeight="1" x14ac:dyDescent="0.25">
      <c r="A153" s="150" t="s">
        <v>269</v>
      </c>
      <c r="B153" s="151"/>
      <c r="C153" s="157" t="s">
        <v>270</v>
      </c>
      <c r="D153" s="59">
        <v>12000</v>
      </c>
      <c r="E153" s="105">
        <f>SUMIF('[1]Matriz-CG'!$A:$A,$A153,'[1]Matriz-CG'!$J:$J)</f>
        <v>5390.6</v>
      </c>
      <c r="F153" s="106">
        <f>SUMIF('[1]Matriz-CG'!$A:$A,$A153,'[1]Matriz-CG'!$O:$O)</f>
        <v>630</v>
      </c>
      <c r="G153" s="107">
        <f>SUMIF('[1]Matriz-CG'!$A:$A,$A153,'[1]Matriz-CG'!T:T)</f>
        <v>0</v>
      </c>
      <c r="H153" s="134">
        <f>SUM(E153:G153)</f>
        <v>6020.6</v>
      </c>
      <c r="I153" s="46">
        <f>IFERROR(H153/D153*100,"0")</f>
        <v>50.171666666666667</v>
      </c>
    </row>
    <row r="154" spans="1:9" s="47" customFormat="1" ht="2.1" customHeight="1" x14ac:dyDescent="0.25">
      <c r="A154" s="129"/>
      <c r="B154" s="132"/>
      <c r="C154" s="158"/>
      <c r="D154" s="59"/>
      <c r="E154" s="159"/>
      <c r="F154" s="138"/>
      <c r="G154" s="138"/>
      <c r="H154" s="131"/>
      <c r="I154" s="160"/>
    </row>
    <row r="155" spans="1:9" s="47" customFormat="1" ht="28.5" customHeight="1" x14ac:dyDescent="0.25">
      <c r="A155" s="39" t="s">
        <v>271</v>
      </c>
      <c r="B155" s="161" t="s">
        <v>272</v>
      </c>
      <c r="C155" s="162"/>
      <c r="D155" s="100">
        <v>0</v>
      </c>
      <c r="E155" s="163">
        <f>SUM(E156:E159)</f>
        <v>802736.38</v>
      </c>
      <c r="F155" s="68">
        <f>SUM(F156:F159)</f>
        <v>455189.63</v>
      </c>
      <c r="G155" s="68">
        <f>SUM(G156:G159)</f>
        <v>0</v>
      </c>
      <c r="H155" s="131">
        <f>SUM(H156:H159)</f>
        <v>1257926.01</v>
      </c>
      <c r="I155" s="164" t="str">
        <f>IFERROR(H155/D155*100,"0")</f>
        <v>0</v>
      </c>
    </row>
    <row r="156" spans="1:9" ht="12.75" customHeight="1" x14ac:dyDescent="0.2">
      <c r="A156" s="165" t="s">
        <v>273</v>
      </c>
      <c r="B156" s="166"/>
      <c r="C156" s="167" t="s">
        <v>274</v>
      </c>
      <c r="D156" s="168">
        <v>0</v>
      </c>
      <c r="E156" s="105">
        <f>SUMIF('[1]Matriz-CG'!$A:$A,$A156,'[1]Matriz-CG'!$J:$J)-'PrevistoxReal MRSP'!E156+'[1]PrevistoxReal PC '!E156</f>
        <v>801197.01</v>
      </c>
      <c r="F156" s="106">
        <f>SUMIF('[1]Matriz-CG'!$A:$A,$A156,'[1]Matriz-CG'!$O:$O)+'[1]PrevistoxReal PC '!F156</f>
        <v>439144.26</v>
      </c>
      <c r="G156" s="106">
        <f>SUMIF('[1]Matriz-CG'!$A:$A,$A156,'[1]Matriz-CG'!$T:$T)</f>
        <v>0</v>
      </c>
      <c r="H156" s="134">
        <f>SUM(E156:G156)</f>
        <v>1240341.27</v>
      </c>
      <c r="I156" s="164" t="str">
        <f>IFERROR(H156/D156*100,"0")</f>
        <v>0</v>
      </c>
    </row>
    <row r="157" spans="1:9" ht="12.75" customHeight="1" x14ac:dyDescent="0.2">
      <c r="A157" s="165" t="s">
        <v>275</v>
      </c>
      <c r="B157" s="166"/>
      <c r="C157" s="167" t="s">
        <v>276</v>
      </c>
      <c r="D157" s="168">
        <v>0</v>
      </c>
      <c r="E157" s="105">
        <f>SUMIF('[1]Matriz-CG'!$A:$A,$A157,'[1]Matriz-CG'!$J:$J)</f>
        <v>0</v>
      </c>
      <c r="F157" s="106">
        <f>SUMIF('[1]Matriz-CG'!$A:$A,$A157,'[1]Matriz-CG'!$O:$O)</f>
        <v>0</v>
      </c>
      <c r="G157" s="107">
        <f>SUMIF('[1]Matriz-CG'!$A:$A,$A157,'[1]Matriz-CG'!T:T)</f>
        <v>0</v>
      </c>
      <c r="H157" s="134">
        <f>SUM(E157:G157)</f>
        <v>0</v>
      </c>
      <c r="I157" s="164" t="str">
        <f>IFERROR(H157/D157*100,"0")</f>
        <v>0</v>
      </c>
    </row>
    <row r="158" spans="1:9" ht="12.75" customHeight="1" x14ac:dyDescent="0.2">
      <c r="A158" s="165" t="s">
        <v>277</v>
      </c>
      <c r="B158" s="124"/>
      <c r="C158" s="167" t="s">
        <v>278</v>
      </c>
      <c r="D158" s="168">
        <v>0</v>
      </c>
      <c r="E158" s="105">
        <f>SUMIF('[1]Matriz-CG'!$A:$A,$A158,'[1]Matriz-CG'!$J:$J)</f>
        <v>0</v>
      </c>
      <c r="F158" s="106">
        <f>SUMIF('[1]Matriz-CG'!$A:$A,$A158,'[1]Matriz-CG'!$O:$O)</f>
        <v>0</v>
      </c>
      <c r="G158" s="107">
        <f>SUMIF('[1]Matriz-CG'!$A:$A,$A158,'[1]Matriz-CG'!T:T)</f>
        <v>0</v>
      </c>
      <c r="H158" s="134">
        <f>SUM(E158:G158)</f>
        <v>0</v>
      </c>
      <c r="I158" s="164" t="str">
        <f>IFERROR(H158/D158*100,"0")</f>
        <v>0</v>
      </c>
    </row>
    <row r="159" spans="1:9" ht="12.75" customHeight="1" x14ac:dyDescent="0.2">
      <c r="A159" s="165" t="s">
        <v>279</v>
      </c>
      <c r="B159" s="124"/>
      <c r="C159" s="167" t="s">
        <v>280</v>
      </c>
      <c r="D159" s="168">
        <v>0</v>
      </c>
      <c r="E159" s="105">
        <f>SUMIF('[1]Matriz-CG'!$A:$A,$A159,'[1]Matriz-CG'!$J:$J)</f>
        <v>1539.37</v>
      </c>
      <c r="F159" s="106">
        <f>SUMIF('[1]Matriz-CG'!$A:$A,$A159,'[1]Matriz-CG'!$O:$O)</f>
        <v>16045.37</v>
      </c>
      <c r="G159" s="106">
        <f>SUMIF('[1]Matriz-CG'!$A:$A,$A159,'[1]Matriz-CG'!T:T)</f>
        <v>0</v>
      </c>
      <c r="H159" s="134">
        <f>SUM(E159:G159)</f>
        <v>17584.740000000002</v>
      </c>
      <c r="I159" s="164" t="str">
        <f>IFERROR(H159/D159*100,"0")</f>
        <v>0</v>
      </c>
    </row>
    <row r="160" spans="1:9" x14ac:dyDescent="0.2">
      <c r="A160" s="169"/>
      <c r="B160" s="125"/>
      <c r="C160" s="125"/>
      <c r="D160" s="170"/>
      <c r="E160" s="170"/>
      <c r="F160" s="171"/>
      <c r="G160" s="171"/>
      <c r="H160" s="172"/>
      <c r="I160" s="173"/>
    </row>
    <row r="161" spans="1:9" s="47" customFormat="1" ht="24.95" customHeight="1" x14ac:dyDescent="0.25">
      <c r="A161" s="174">
        <v>7</v>
      </c>
      <c r="B161" s="175" t="s">
        <v>281</v>
      </c>
      <c r="C161" s="176"/>
      <c r="D161" s="128">
        <f>D43-D55</f>
        <v>0</v>
      </c>
      <c r="E161" s="138">
        <f>E43-E55</f>
        <v>0</v>
      </c>
      <c r="F161" s="127">
        <f>F43-F55</f>
        <v>0</v>
      </c>
      <c r="G161" s="128">
        <f t="shared" ref="G161" si="32">G43-G55</f>
        <v>0</v>
      </c>
      <c r="H161" s="138">
        <f>H43-H55</f>
        <v>0</v>
      </c>
      <c r="I161" s="123"/>
    </row>
    <row r="162" spans="1:9" ht="13.5" customHeight="1" x14ac:dyDescent="0.2">
      <c r="A162" s="177"/>
      <c r="B162" s="178"/>
      <c r="C162" s="178"/>
      <c r="D162" s="179"/>
      <c r="E162" s="179"/>
      <c r="F162" s="179"/>
      <c r="G162" s="180"/>
      <c r="H162" s="180"/>
      <c r="I162" s="181"/>
    </row>
    <row r="163" spans="1:9" s="47" customFormat="1" ht="16.5" customHeight="1" x14ac:dyDescent="0.2">
      <c r="A163" s="182" t="s">
        <v>282</v>
      </c>
      <c r="B163" s="84"/>
      <c r="C163" s="84"/>
      <c r="D163" s="86"/>
      <c r="E163" s="86"/>
      <c r="F163" s="86"/>
      <c r="G163" s="89"/>
      <c r="H163" s="89"/>
      <c r="I163" s="183"/>
    </row>
    <row r="164" spans="1:9" ht="11.25" customHeight="1" x14ac:dyDescent="0.2">
      <c r="A164" s="177"/>
      <c r="B164" s="7"/>
      <c r="C164" s="7"/>
      <c r="D164" s="91"/>
      <c r="E164" s="91"/>
      <c r="F164" s="91"/>
    </row>
    <row r="165" spans="1:9" ht="27" customHeight="1" x14ac:dyDescent="0.2">
      <c r="A165" s="177"/>
      <c r="B165" s="7"/>
      <c r="C165" s="7"/>
      <c r="D165" s="96" t="s">
        <v>62</v>
      </c>
      <c r="E165" s="34" t="s">
        <v>12</v>
      </c>
      <c r="F165" s="35" t="s">
        <v>13</v>
      </c>
      <c r="G165" s="34" t="s">
        <v>14</v>
      </c>
      <c r="H165" s="184" t="s">
        <v>15</v>
      </c>
      <c r="I165" s="97" t="s">
        <v>16</v>
      </c>
    </row>
    <row r="166" spans="1:9" ht="3" customHeight="1" x14ac:dyDescent="0.2">
      <c r="A166" s="177"/>
      <c r="B166" s="7"/>
      <c r="C166" s="7"/>
      <c r="D166" s="185"/>
      <c r="E166" s="3"/>
      <c r="F166" s="92"/>
      <c r="G166" s="2"/>
      <c r="H166" s="2"/>
      <c r="I166" s="186"/>
    </row>
    <row r="167" spans="1:9" x14ac:dyDescent="0.2">
      <c r="A167" s="39">
        <v>8</v>
      </c>
      <c r="B167" s="187" t="s">
        <v>283</v>
      </c>
      <c r="C167" s="188"/>
      <c r="D167" s="189">
        <v>0</v>
      </c>
      <c r="E167" s="190">
        <f>SUM(E168:E173)</f>
        <v>222560.7</v>
      </c>
      <c r="F167" s="190">
        <f>SUM(F168:F173)</f>
        <v>14736.37</v>
      </c>
      <c r="G167" s="190">
        <f>SUM(G169:G174)</f>
        <v>0</v>
      </c>
      <c r="H167" s="191">
        <f t="shared" ref="H167:H174" si="33">SUM(E167:G167)</f>
        <v>237297.07</v>
      </c>
      <c r="I167" s="192"/>
    </row>
    <row r="168" spans="1:9" ht="12.75" customHeight="1" x14ac:dyDescent="0.2">
      <c r="A168" s="193" t="s">
        <v>284</v>
      </c>
      <c r="B168" s="18"/>
      <c r="C168" s="194" t="s">
        <v>285</v>
      </c>
      <c r="D168" s="168">
        <v>0</v>
      </c>
      <c r="E168" s="159">
        <v>1150</v>
      </c>
      <c r="F168" s="106">
        <v>0</v>
      </c>
      <c r="G168" s="106">
        <v>0</v>
      </c>
      <c r="H168" s="195">
        <f t="shared" si="33"/>
        <v>1150</v>
      </c>
      <c r="I168" s="192"/>
    </row>
    <row r="169" spans="1:9" ht="12.75" customHeight="1" x14ac:dyDescent="0.2">
      <c r="A169" s="193" t="s">
        <v>286</v>
      </c>
      <c r="B169" s="18"/>
      <c r="C169" s="194" t="s">
        <v>287</v>
      </c>
      <c r="D169" s="168">
        <v>0</v>
      </c>
      <c r="E169" s="159">
        <v>14119</v>
      </c>
      <c r="F169" s="106">
        <v>10479.370000000001</v>
      </c>
      <c r="G169" s="106">
        <v>0</v>
      </c>
      <c r="H169" s="195">
        <f t="shared" si="33"/>
        <v>24598.370000000003</v>
      </c>
      <c r="I169" s="192"/>
    </row>
    <row r="170" spans="1:9" ht="12.75" customHeight="1" x14ac:dyDescent="0.2">
      <c r="A170" s="193" t="s">
        <v>288</v>
      </c>
      <c r="B170" s="196"/>
      <c r="C170" s="197" t="s">
        <v>289</v>
      </c>
      <c r="D170" s="168">
        <v>0</v>
      </c>
      <c r="E170" s="159">
        <v>0</v>
      </c>
      <c r="F170" s="106">
        <v>4257</v>
      </c>
      <c r="G170" s="106">
        <v>0</v>
      </c>
      <c r="H170" s="195">
        <f t="shared" si="33"/>
        <v>4257</v>
      </c>
      <c r="I170" s="199"/>
    </row>
    <row r="171" spans="1:9" ht="12.75" customHeight="1" x14ac:dyDescent="0.2">
      <c r="A171" s="193" t="s">
        <v>290</v>
      </c>
      <c r="B171" s="18"/>
      <c r="C171" s="194" t="s">
        <v>291</v>
      </c>
      <c r="D171" s="168">
        <v>0</v>
      </c>
      <c r="E171" s="198">
        <v>0</v>
      </c>
      <c r="F171" s="106">
        <v>0</v>
      </c>
      <c r="G171" s="106">
        <v>0</v>
      </c>
      <c r="H171" s="195">
        <f t="shared" si="33"/>
        <v>0</v>
      </c>
      <c r="I171" s="199"/>
    </row>
    <row r="172" spans="1:9" ht="12.75" customHeight="1" x14ac:dyDescent="0.2">
      <c r="A172" s="193" t="s">
        <v>292</v>
      </c>
      <c r="B172" s="18"/>
      <c r="C172" s="194" t="s">
        <v>394</v>
      </c>
      <c r="D172" s="168">
        <v>0</v>
      </c>
      <c r="E172" s="159">
        <v>0</v>
      </c>
      <c r="F172" s="106">
        <v>0</v>
      </c>
      <c r="G172" s="200">
        <v>0</v>
      </c>
      <c r="H172" s="195">
        <f t="shared" si="33"/>
        <v>0</v>
      </c>
      <c r="I172" s="199"/>
    </row>
    <row r="173" spans="1:9" ht="12.75" customHeight="1" x14ac:dyDescent="0.2">
      <c r="A173" s="193" t="s">
        <v>294</v>
      </c>
      <c r="B173" s="18"/>
      <c r="C173" s="194" t="s">
        <v>295</v>
      </c>
      <c r="D173" s="168">
        <v>0</v>
      </c>
      <c r="E173" s="159">
        <v>207291.7</v>
      </c>
      <c r="F173" s="106">
        <v>0</v>
      </c>
      <c r="G173" s="106">
        <v>0</v>
      </c>
      <c r="H173" s="195">
        <f t="shared" si="33"/>
        <v>207291.7</v>
      </c>
      <c r="I173" s="199"/>
    </row>
    <row r="174" spans="1:9" ht="12.75" customHeight="1" x14ac:dyDescent="0.2">
      <c r="A174" s="193" t="s">
        <v>296</v>
      </c>
      <c r="B174" s="18"/>
      <c r="C174" s="194" t="s">
        <v>297</v>
      </c>
      <c r="D174" s="168">
        <v>0</v>
      </c>
      <c r="E174" s="159">
        <v>0</v>
      </c>
      <c r="F174" s="106">
        <v>0</v>
      </c>
      <c r="G174" s="106">
        <v>0</v>
      </c>
      <c r="H174" s="195">
        <f t="shared" si="33"/>
        <v>0</v>
      </c>
      <c r="I174" s="199"/>
    </row>
    <row r="175" spans="1:9" ht="20.100000000000001" customHeight="1" x14ac:dyDescent="0.2">
      <c r="A175" s="177"/>
      <c r="B175" s="7"/>
      <c r="C175" s="7"/>
      <c r="D175" s="91"/>
      <c r="E175" s="91"/>
      <c r="F175" s="91"/>
      <c r="I175" s="201"/>
    </row>
    <row r="176" spans="1:9" ht="27.95" customHeight="1" x14ac:dyDescent="0.2">
      <c r="A176" s="39">
        <v>9</v>
      </c>
      <c r="B176" s="202" t="s">
        <v>298</v>
      </c>
      <c r="C176" s="203"/>
      <c r="D176" s="204">
        <f>SUM(D177:D183)</f>
        <v>0</v>
      </c>
      <c r="E176" s="190">
        <f>SUM(E177:E183)</f>
        <v>8201218.3399999999</v>
      </c>
      <c r="F176" s="190">
        <f>SUM(F177:F183)</f>
        <v>2721104.7600000002</v>
      </c>
      <c r="G176" s="190">
        <f>SUM(G177:G183)</f>
        <v>0</v>
      </c>
      <c r="H176" s="191">
        <f>SUM(H177:H183)</f>
        <v>10922323.1</v>
      </c>
      <c r="I176" s="205"/>
    </row>
    <row r="177" spans="1:9" s="206" customFormat="1" x14ac:dyDescent="0.2">
      <c r="A177" s="193" t="s">
        <v>299</v>
      </c>
      <c r="B177" s="18"/>
      <c r="C177" s="194" t="s">
        <v>285</v>
      </c>
      <c r="D177" s="168">
        <v>0</v>
      </c>
      <c r="E177" s="198">
        <v>53089</v>
      </c>
      <c r="F177" s="200">
        <v>0</v>
      </c>
      <c r="G177" s="200">
        <v>0</v>
      </c>
      <c r="H177" s="191">
        <f t="shared" ref="H177:H183" si="34">SUM(E177:G177)</f>
        <v>53089</v>
      </c>
      <c r="I177" s="205"/>
    </row>
    <row r="178" spans="1:9" s="206" customFormat="1" x14ac:dyDescent="0.2">
      <c r="A178" s="193" t="s">
        <v>300</v>
      </c>
      <c r="B178" s="196"/>
      <c r="C178" s="194" t="s">
        <v>287</v>
      </c>
      <c r="D178" s="168">
        <v>0</v>
      </c>
      <c r="E178" s="198">
        <v>522419.92</v>
      </c>
      <c r="F178" s="200">
        <v>0</v>
      </c>
      <c r="G178" s="200">
        <v>0</v>
      </c>
      <c r="H178" s="191">
        <f t="shared" si="34"/>
        <v>522419.92</v>
      </c>
      <c r="I178" s="205"/>
    </row>
    <row r="179" spans="1:9" s="206" customFormat="1" x14ac:dyDescent="0.2">
      <c r="A179" s="193" t="s">
        <v>301</v>
      </c>
      <c r="B179" s="18"/>
      <c r="C179" s="197" t="s">
        <v>289</v>
      </c>
      <c r="D179" s="168">
        <v>0</v>
      </c>
      <c r="E179" s="198">
        <v>0</v>
      </c>
      <c r="F179" s="200">
        <v>11034.11</v>
      </c>
      <c r="G179" s="200">
        <v>0</v>
      </c>
      <c r="H179" s="191">
        <f t="shared" si="34"/>
        <v>11034.11</v>
      </c>
      <c r="I179" s="205"/>
    </row>
    <row r="180" spans="1:9" s="206" customFormat="1" x14ac:dyDescent="0.2">
      <c r="A180" s="193" t="s">
        <v>302</v>
      </c>
      <c r="B180" s="18"/>
      <c r="C180" s="194" t="s">
        <v>291</v>
      </c>
      <c r="D180" s="168">
        <v>0</v>
      </c>
      <c r="E180" s="198">
        <v>0</v>
      </c>
      <c r="F180" s="200">
        <v>0</v>
      </c>
      <c r="G180" s="200">
        <v>0</v>
      </c>
      <c r="H180" s="191">
        <f t="shared" si="34"/>
        <v>0</v>
      </c>
      <c r="I180" s="205"/>
    </row>
    <row r="181" spans="1:9" s="206" customFormat="1" x14ac:dyDescent="0.2">
      <c r="A181" s="193" t="s">
        <v>303</v>
      </c>
      <c r="B181" s="18"/>
      <c r="C181" s="194" t="s">
        <v>394</v>
      </c>
      <c r="D181" s="168">
        <v>0</v>
      </c>
      <c r="E181" s="198">
        <v>0</v>
      </c>
      <c r="F181" s="200">
        <v>0</v>
      </c>
      <c r="G181" s="200">
        <v>0</v>
      </c>
      <c r="H181" s="191">
        <f t="shared" si="34"/>
        <v>0</v>
      </c>
      <c r="I181" s="205"/>
    </row>
    <row r="182" spans="1:9" s="206" customFormat="1" x14ac:dyDescent="0.2">
      <c r="A182" s="193" t="s">
        <v>304</v>
      </c>
      <c r="B182" s="18"/>
      <c r="C182" s="194" t="s">
        <v>395</v>
      </c>
      <c r="D182" s="168">
        <v>0</v>
      </c>
      <c r="E182" s="198">
        <v>0</v>
      </c>
      <c r="F182" s="200">
        <v>0</v>
      </c>
      <c r="G182" s="200">
        <v>0</v>
      </c>
      <c r="H182" s="191">
        <f t="shared" si="34"/>
        <v>0</v>
      </c>
      <c r="I182" s="205"/>
    </row>
    <row r="183" spans="1:9" s="206" customFormat="1" x14ac:dyDescent="0.2">
      <c r="A183" s="193" t="s">
        <v>306</v>
      </c>
      <c r="B183" s="18"/>
      <c r="C183" s="194" t="s">
        <v>396</v>
      </c>
      <c r="D183" s="168">
        <v>0</v>
      </c>
      <c r="E183" s="198">
        <v>7625709.4199999999</v>
      </c>
      <c r="F183" s="65">
        <f>'PrevistoxReal Cons '!F183+278112.24</f>
        <v>2710070.6500000004</v>
      </c>
      <c r="G183" s="200">
        <v>0</v>
      </c>
      <c r="H183" s="191">
        <f t="shared" si="34"/>
        <v>10335780.07</v>
      </c>
      <c r="I183" s="205"/>
    </row>
    <row r="184" spans="1:9" s="47" customFormat="1" ht="20.100000000000001" customHeight="1" x14ac:dyDescent="0.2">
      <c r="A184" s="177"/>
      <c r="B184" s="114"/>
      <c r="C184" s="114"/>
      <c r="D184" s="115"/>
      <c r="E184" s="115"/>
      <c r="F184" s="115"/>
      <c r="G184" s="89"/>
      <c r="H184" s="89"/>
      <c r="I184" s="207"/>
    </row>
    <row r="185" spans="1:9" x14ac:dyDescent="0.2">
      <c r="A185" s="39">
        <v>10</v>
      </c>
      <c r="B185" s="187" t="s">
        <v>307</v>
      </c>
      <c r="C185" s="188" t="s">
        <v>308</v>
      </c>
      <c r="D185" s="100">
        <f>SUM(D186:D192)</f>
        <v>0</v>
      </c>
      <c r="E185" s="138">
        <f>SUM(E186:E192)</f>
        <v>0</v>
      </c>
      <c r="F185" s="127">
        <f>SUM(F186:F192)</f>
        <v>364237.03</v>
      </c>
      <c r="G185" s="127">
        <f>SUM(G186:G192)</f>
        <v>0</v>
      </c>
      <c r="H185" s="191">
        <f>SUM(E185:G185)</f>
        <v>364237.03</v>
      </c>
      <c r="I185" s="97"/>
    </row>
    <row r="186" spans="1:9" s="206" customFormat="1" x14ac:dyDescent="0.2">
      <c r="A186" s="208" t="s">
        <v>309</v>
      </c>
      <c r="B186" s="18"/>
      <c r="C186" s="194" t="s">
        <v>285</v>
      </c>
      <c r="D186" s="59"/>
      <c r="E186" s="19">
        <v>0</v>
      </c>
      <c r="F186" s="19">
        <v>232881.1</v>
      </c>
      <c r="G186" s="200">
        <v>0</v>
      </c>
      <c r="H186" s="191">
        <f t="shared" ref="H186:H192" si="35">SUM(E186:G186)</f>
        <v>232881.1</v>
      </c>
      <c r="I186" s="192"/>
    </row>
    <row r="187" spans="1:9" s="206" customFormat="1" x14ac:dyDescent="0.2">
      <c r="A187" s="208" t="s">
        <v>310</v>
      </c>
      <c r="B187" s="196"/>
      <c r="C187" s="194" t="s">
        <v>287</v>
      </c>
      <c r="D187" s="59"/>
      <c r="E187" s="19">
        <v>0</v>
      </c>
      <c r="F187" s="200">
        <f>8848.91+3109.33</f>
        <v>11958.24</v>
      </c>
      <c r="G187" s="200">
        <v>0</v>
      </c>
      <c r="H187" s="191">
        <f t="shared" si="35"/>
        <v>11958.24</v>
      </c>
      <c r="I187" s="192"/>
    </row>
    <row r="188" spans="1:9" s="206" customFormat="1" x14ac:dyDescent="0.2">
      <c r="A188" s="208" t="s">
        <v>311</v>
      </c>
      <c r="B188" s="18"/>
      <c r="C188" s="197" t="s">
        <v>289</v>
      </c>
      <c r="D188" s="59"/>
      <c r="E188" s="19">
        <v>0</v>
      </c>
      <c r="F188" s="200">
        <f>10549+1199.09</f>
        <v>11748.09</v>
      </c>
      <c r="G188" s="200">
        <v>0</v>
      </c>
      <c r="H188" s="191">
        <f t="shared" si="35"/>
        <v>11748.09</v>
      </c>
      <c r="I188" s="192"/>
    </row>
    <row r="189" spans="1:9" s="206" customFormat="1" x14ac:dyDescent="0.2">
      <c r="A189" s="208" t="s">
        <v>312</v>
      </c>
      <c r="B189" s="18"/>
      <c r="C189" s="194" t="s">
        <v>291</v>
      </c>
      <c r="D189" s="59"/>
      <c r="E189" s="19">
        <v>0</v>
      </c>
      <c r="F189" s="200">
        <f>34000+54378.6</f>
        <v>88378.6</v>
      </c>
      <c r="G189" s="200">
        <v>0</v>
      </c>
      <c r="H189" s="191">
        <f t="shared" si="35"/>
        <v>88378.6</v>
      </c>
      <c r="I189" s="192"/>
    </row>
    <row r="190" spans="1:9" s="206" customFormat="1" x14ac:dyDescent="0.2">
      <c r="A190" s="208" t="s">
        <v>313</v>
      </c>
      <c r="B190" s="18"/>
      <c r="C190" s="194" t="s">
        <v>293</v>
      </c>
      <c r="D190" s="59"/>
      <c r="E190" s="190">
        <v>0</v>
      </c>
      <c r="F190" s="200">
        <v>0</v>
      </c>
      <c r="G190" s="200">
        <v>0</v>
      </c>
      <c r="H190" s="191">
        <f t="shared" si="35"/>
        <v>0</v>
      </c>
      <c r="I190" s="192"/>
    </row>
    <row r="191" spans="1:9" s="206" customFormat="1" x14ac:dyDescent="0.2">
      <c r="A191" s="208" t="s">
        <v>314</v>
      </c>
      <c r="B191" s="18"/>
      <c r="C191" s="194" t="s">
        <v>305</v>
      </c>
      <c r="D191" s="59"/>
      <c r="E191" s="19">
        <v>0</v>
      </c>
      <c r="F191" s="200">
        <v>0</v>
      </c>
      <c r="G191" s="200">
        <v>0</v>
      </c>
      <c r="H191" s="191">
        <f t="shared" si="35"/>
        <v>0</v>
      </c>
      <c r="I191" s="192"/>
    </row>
    <row r="192" spans="1:9" s="206" customFormat="1" x14ac:dyDescent="0.2">
      <c r="A192" s="208" t="s">
        <v>315</v>
      </c>
      <c r="B192" s="18"/>
      <c r="C192" s="194" t="s">
        <v>396</v>
      </c>
      <c r="D192" s="59">
        <v>0</v>
      </c>
      <c r="E192" s="19">
        <v>0</v>
      </c>
      <c r="F192" s="200">
        <v>19271</v>
      </c>
      <c r="G192" s="200">
        <v>0</v>
      </c>
      <c r="H192" s="191">
        <f t="shared" si="35"/>
        <v>19271</v>
      </c>
      <c r="I192" s="192"/>
    </row>
    <row r="193" spans="1:9" ht="15.75" customHeight="1" x14ac:dyDescent="0.2">
      <c r="A193" s="177"/>
      <c r="D193" s="209"/>
      <c r="E193" s="209"/>
      <c r="F193" s="209"/>
    </row>
    <row r="194" spans="1:9" s="47" customFormat="1" ht="16.5" customHeight="1" x14ac:dyDescent="0.2">
      <c r="A194" s="182" t="s">
        <v>317</v>
      </c>
      <c r="B194" s="84"/>
      <c r="C194" s="84"/>
      <c r="D194" s="86"/>
      <c r="E194" s="86"/>
      <c r="F194" s="86"/>
      <c r="G194" s="89"/>
      <c r="H194" s="89"/>
      <c r="I194" s="183"/>
    </row>
    <row r="195" spans="1:9" s="47" customFormat="1" ht="16.5" customHeight="1" x14ac:dyDescent="0.2">
      <c r="A195" s="182"/>
      <c r="B195" s="84"/>
      <c r="C195" s="84"/>
      <c r="D195" s="86"/>
      <c r="E195" s="86"/>
      <c r="F195" s="86"/>
      <c r="G195" s="89"/>
      <c r="H195" s="89"/>
      <c r="I195" s="183"/>
    </row>
    <row r="196" spans="1:9" s="47" customFormat="1" ht="4.5" customHeight="1" x14ac:dyDescent="0.25">
      <c r="A196" s="182"/>
      <c r="B196" s="84"/>
      <c r="C196" s="84"/>
      <c r="D196" s="86"/>
      <c r="E196" s="86"/>
      <c r="F196" s="210"/>
      <c r="G196" s="89"/>
      <c r="H196" s="89"/>
      <c r="I196" s="183"/>
    </row>
    <row r="197" spans="1:9" ht="27" customHeight="1" x14ac:dyDescent="0.2">
      <c r="A197" s="177"/>
      <c r="B197" s="7"/>
      <c r="C197" s="7"/>
      <c r="D197" s="96" t="s">
        <v>62</v>
      </c>
      <c r="E197" s="34" t="s">
        <v>12</v>
      </c>
      <c r="F197" s="35" t="s">
        <v>13</v>
      </c>
      <c r="G197" s="96" t="s">
        <v>14</v>
      </c>
      <c r="H197" s="34" t="s">
        <v>15</v>
      </c>
      <c r="I197" s="97" t="s">
        <v>16</v>
      </c>
    </row>
    <row r="198" spans="1:9" s="38" customFormat="1" x14ac:dyDescent="0.2">
      <c r="A198" s="211">
        <v>11</v>
      </c>
      <c r="B198" s="116" t="s">
        <v>318</v>
      </c>
      <c r="C198" s="117"/>
      <c r="D198" s="96"/>
      <c r="E198" s="34">
        <f>SUM(E199:E203)</f>
        <v>89162794.550000012</v>
      </c>
      <c r="F198" s="34">
        <f>SUM(F199:F203)</f>
        <v>85321669.620000005</v>
      </c>
      <c r="G198" s="34">
        <f>SUM(G199:G203)</f>
        <v>0</v>
      </c>
      <c r="H198" s="212"/>
      <c r="I198" s="97"/>
    </row>
    <row r="199" spans="1:9" s="206" customFormat="1" ht="15" customHeight="1" x14ac:dyDescent="0.2">
      <c r="A199" s="208" t="s">
        <v>319</v>
      </c>
      <c r="B199" s="213" t="s">
        <v>320</v>
      </c>
      <c r="C199" s="214"/>
      <c r="D199" s="215">
        <v>0</v>
      </c>
      <c r="E199" s="19">
        <f>83470994.93-E203-1337906.13</f>
        <v>52133088.800000004</v>
      </c>
      <c r="F199" s="200">
        <f>'PrevistoxReal Cons '!F199</f>
        <v>55321669.620000005</v>
      </c>
      <c r="G199" s="216">
        <v>0</v>
      </c>
      <c r="H199" s="212"/>
      <c r="I199" s="217"/>
    </row>
    <row r="200" spans="1:9" s="206" customFormat="1" ht="15" customHeight="1" x14ac:dyDescent="0.2">
      <c r="A200" s="208" t="s">
        <v>321</v>
      </c>
      <c r="B200" s="18" t="s">
        <v>322</v>
      </c>
      <c r="C200" s="194"/>
      <c r="D200" s="168">
        <v>0</v>
      </c>
      <c r="E200" s="19">
        <f>D17-E17</f>
        <v>4833332</v>
      </c>
      <c r="F200" s="19">
        <v>0</v>
      </c>
      <c r="G200" s="19">
        <v>0</v>
      </c>
      <c r="H200" s="218"/>
      <c r="I200" s="205"/>
    </row>
    <row r="201" spans="1:9" s="206" customFormat="1" ht="15" customHeight="1" x14ac:dyDescent="0.2">
      <c r="A201" s="208" t="s">
        <v>323</v>
      </c>
      <c r="B201" s="196" t="s">
        <v>324</v>
      </c>
      <c r="C201" s="197"/>
      <c r="D201" s="168">
        <v>0</v>
      </c>
      <c r="E201" s="19">
        <v>1305708.8400000001</v>
      </c>
      <c r="F201" s="19">
        <v>0</v>
      </c>
      <c r="G201" s="19">
        <v>0</v>
      </c>
      <c r="H201" s="218"/>
      <c r="I201" s="205"/>
    </row>
    <row r="202" spans="1:9" s="206" customFormat="1" ht="15" customHeight="1" x14ac:dyDescent="0.2">
      <c r="A202" s="208" t="s">
        <v>325</v>
      </c>
      <c r="B202" s="18" t="s">
        <v>326</v>
      </c>
      <c r="C202" s="194"/>
      <c r="D202" s="168">
        <v>0</v>
      </c>
      <c r="E202" s="19">
        <v>890664.91</v>
      </c>
      <c r="F202" s="19">
        <v>0</v>
      </c>
      <c r="G202" s="19">
        <v>0</v>
      </c>
      <c r="H202" s="218"/>
      <c r="I202" s="205"/>
    </row>
    <row r="203" spans="1:9" s="206" customFormat="1" ht="15" customHeight="1" x14ac:dyDescent="0.2">
      <c r="A203" s="208" t="s">
        <v>327</v>
      </c>
      <c r="B203" s="219" t="s">
        <v>328</v>
      </c>
      <c r="C203" s="178"/>
      <c r="D203" s="220">
        <v>0</v>
      </c>
      <c r="E203" s="221">
        <v>30000000</v>
      </c>
      <c r="F203" s="221">
        <v>30000000</v>
      </c>
      <c r="G203" s="255">
        <v>0</v>
      </c>
      <c r="H203" s="218"/>
      <c r="I203" s="222"/>
    </row>
    <row r="204" spans="1:9" s="112" customFormat="1" x14ac:dyDescent="0.25">
      <c r="A204" s="211" t="s">
        <v>329</v>
      </c>
      <c r="B204" s="223" t="s">
        <v>330</v>
      </c>
      <c r="C204" s="224"/>
      <c r="D204" s="225">
        <v>0</v>
      </c>
      <c r="E204" s="226">
        <f>E205+E207</f>
        <v>34548142.439999998</v>
      </c>
      <c r="F204" s="113">
        <f>F205+F207</f>
        <v>53353727.409999996</v>
      </c>
      <c r="G204" s="226">
        <f t="shared" ref="G204" si="36">SUM(G205:G207)</f>
        <v>0</v>
      </c>
      <c r="H204" s="227"/>
      <c r="I204" s="228"/>
    </row>
    <row r="205" spans="1:9" s="112" customFormat="1" x14ac:dyDescent="0.2">
      <c r="A205" s="208" t="s">
        <v>331</v>
      </c>
      <c r="B205" s="219" t="s">
        <v>332</v>
      </c>
      <c r="C205" s="178"/>
      <c r="D205" s="220">
        <v>0</v>
      </c>
      <c r="E205" s="19">
        <f>37529067.51+E33</f>
        <v>37529067.509999998</v>
      </c>
      <c r="F205" s="221">
        <f>'PrevistoxReal Cons '!F205</f>
        <v>56482285.079999998</v>
      </c>
      <c r="G205" s="19">
        <v>0</v>
      </c>
      <c r="H205" s="218"/>
      <c r="I205" s="222"/>
    </row>
    <row r="206" spans="1:9" s="112" customFormat="1" x14ac:dyDescent="0.2">
      <c r="A206" s="208" t="s">
        <v>333</v>
      </c>
      <c r="B206" s="219" t="s">
        <v>334</v>
      </c>
      <c r="C206" s="178"/>
      <c r="D206" s="220"/>
      <c r="E206" s="19">
        <v>2980925.07</v>
      </c>
      <c r="F206" s="221">
        <f>'PrevistoxReal Cons '!F206</f>
        <v>3128557.67</v>
      </c>
      <c r="G206" s="19">
        <v>0</v>
      </c>
      <c r="H206" s="218"/>
      <c r="I206" s="222"/>
    </row>
    <row r="207" spans="1:9" x14ac:dyDescent="0.2">
      <c r="A207" s="208" t="s">
        <v>335</v>
      </c>
      <c r="B207" s="219" t="s">
        <v>336</v>
      </c>
      <c r="C207" s="178"/>
      <c r="D207" s="220"/>
      <c r="E207" s="19">
        <v>-2980925.07</v>
      </c>
      <c r="F207" s="255">
        <f>'PrevistoxReal Cons '!F207</f>
        <v>-3128557.67</v>
      </c>
      <c r="G207" s="19">
        <v>0</v>
      </c>
      <c r="H207" s="218"/>
      <c r="I207" s="222"/>
    </row>
    <row r="208" spans="1:9" s="38" customFormat="1" x14ac:dyDescent="0.25">
      <c r="A208" s="211">
        <v>13</v>
      </c>
      <c r="B208" s="229" t="s">
        <v>337</v>
      </c>
      <c r="C208" s="230"/>
      <c r="D208" s="96"/>
      <c r="E208" s="34">
        <f>SUM(E209:E214)</f>
        <v>38407343.209999993</v>
      </c>
      <c r="F208" s="34">
        <f>SUM(F209:F214)</f>
        <v>22242701.220000003</v>
      </c>
      <c r="G208" s="34"/>
      <c r="H208" s="231"/>
      <c r="I208" s="97"/>
    </row>
    <row r="209" spans="1:11" s="206" customFormat="1" ht="15" customHeight="1" x14ac:dyDescent="0.2">
      <c r="A209" s="232" t="s">
        <v>338</v>
      </c>
      <c r="B209" s="214" t="s">
        <v>339</v>
      </c>
      <c r="C209" s="214"/>
      <c r="D209" s="215">
        <v>0</v>
      </c>
      <c r="E209" s="19">
        <v>2520401.16</v>
      </c>
      <c r="F209" s="200">
        <f>'PrevistoxReal Cons '!F209</f>
        <v>3247.45</v>
      </c>
      <c r="G209" s="200">
        <v>0</v>
      </c>
      <c r="H209" s="233"/>
      <c r="I209" s="217"/>
    </row>
    <row r="210" spans="1:11" s="206" customFormat="1" ht="15" customHeight="1" x14ac:dyDescent="0.2">
      <c r="A210" s="232" t="s">
        <v>340</v>
      </c>
      <c r="B210" s="194" t="s">
        <v>341</v>
      </c>
      <c r="C210" s="194"/>
      <c r="D210" s="168">
        <v>0</v>
      </c>
      <c r="E210" s="172">
        <f>588683.11+8913670.5</f>
        <v>9502353.6099999994</v>
      </c>
      <c r="F210" s="200">
        <f>'PrevistoxReal Cons '!F210</f>
        <v>746442.65</v>
      </c>
      <c r="G210" s="200">
        <v>0</v>
      </c>
      <c r="H210" s="233"/>
      <c r="I210" s="205"/>
    </row>
    <row r="211" spans="1:11" s="206" customFormat="1" ht="15" customHeight="1" x14ac:dyDescent="0.2">
      <c r="A211" s="232" t="s">
        <v>342</v>
      </c>
      <c r="B211" s="18" t="s">
        <v>343</v>
      </c>
      <c r="C211" s="194"/>
      <c r="D211" s="168">
        <v>0</v>
      </c>
      <c r="E211" s="172">
        <v>23745703.719999999</v>
      </c>
      <c r="F211" s="200">
        <f>'PrevistoxReal Cons '!F211</f>
        <v>21492211.120000001</v>
      </c>
      <c r="G211" s="200">
        <v>0</v>
      </c>
      <c r="H211" s="235"/>
      <c r="I211" s="205"/>
    </row>
    <row r="212" spans="1:11" s="206" customFormat="1" ht="15" customHeight="1" x14ac:dyDescent="0.2">
      <c r="A212" s="232" t="s">
        <v>344</v>
      </c>
      <c r="B212" s="194" t="s">
        <v>345</v>
      </c>
      <c r="C212" s="197"/>
      <c r="D212" s="168">
        <v>0</v>
      </c>
      <c r="E212" s="172">
        <v>1603658.5</v>
      </c>
      <c r="F212" s="200">
        <v>0</v>
      </c>
      <c r="G212" s="200">
        <v>0</v>
      </c>
      <c r="H212" s="233"/>
      <c r="I212" s="205"/>
    </row>
    <row r="213" spans="1:11" s="206" customFormat="1" ht="15" customHeight="1" x14ac:dyDescent="0.2">
      <c r="A213" s="232" t="s">
        <v>346</v>
      </c>
      <c r="B213" s="194" t="s">
        <v>347</v>
      </c>
      <c r="C213" s="194"/>
      <c r="D213" s="168">
        <v>0</v>
      </c>
      <c r="E213" s="19">
        <v>1013566.22</v>
      </c>
      <c r="F213" s="19">
        <v>0</v>
      </c>
      <c r="G213" s="200">
        <v>0</v>
      </c>
      <c r="H213" s="233"/>
      <c r="I213" s="205"/>
    </row>
    <row r="214" spans="1:11" s="206" customFormat="1" ht="15" customHeight="1" x14ac:dyDescent="0.2">
      <c r="A214" s="232" t="s">
        <v>348</v>
      </c>
      <c r="B214" s="194" t="s">
        <v>397</v>
      </c>
      <c r="C214" s="194"/>
      <c r="D214" s="168">
        <v>0</v>
      </c>
      <c r="E214" s="19">
        <v>21660</v>
      </c>
      <c r="F214" s="19">
        <f>'PrevistoxReal Cons '!F214</f>
        <v>800</v>
      </c>
      <c r="G214" s="19">
        <v>0</v>
      </c>
      <c r="H214" s="233"/>
      <c r="I214" s="205"/>
    </row>
    <row r="215" spans="1:11" s="206" customFormat="1" ht="15" customHeight="1" x14ac:dyDescent="0.2">
      <c r="A215" s="236"/>
      <c r="B215" s="1"/>
      <c r="C215" s="1"/>
      <c r="D215" s="237"/>
      <c r="E215" s="237"/>
      <c r="F215" s="237"/>
      <c r="G215" s="238"/>
      <c r="H215" s="238"/>
      <c r="I215" s="239"/>
      <c r="J215" s="5"/>
      <c r="K215" s="5"/>
    </row>
    <row r="216" spans="1:11" s="206" customFormat="1" ht="15" customHeight="1" x14ac:dyDescent="0.2">
      <c r="A216" s="236" t="s">
        <v>350</v>
      </c>
      <c r="B216" s="1"/>
      <c r="C216" s="1"/>
      <c r="D216" s="237"/>
      <c r="E216" s="237"/>
      <c r="F216" s="237"/>
      <c r="G216" s="238"/>
      <c r="H216" s="238"/>
      <c r="I216" s="239"/>
      <c r="J216" s="5"/>
      <c r="K216" s="5"/>
    </row>
    <row r="217" spans="1:11" s="206" customFormat="1" ht="17.25" customHeight="1" x14ac:dyDescent="0.2">
      <c r="A217" s="236" t="s">
        <v>351</v>
      </c>
      <c r="B217" s="1"/>
      <c r="C217" s="1"/>
      <c r="D217" s="237"/>
      <c r="E217" s="237"/>
      <c r="F217" s="237"/>
      <c r="G217" s="238"/>
      <c r="H217" s="238"/>
      <c r="I217" s="239"/>
      <c r="J217" s="5"/>
      <c r="K217" s="5"/>
    </row>
    <row r="218" spans="1:11" s="206" customFormat="1" ht="15" customHeight="1" x14ac:dyDescent="0.2">
      <c r="A218" s="236" t="s">
        <v>354</v>
      </c>
      <c r="B218" s="1"/>
      <c r="C218" s="1"/>
      <c r="D218" s="237"/>
      <c r="E218" s="237"/>
      <c r="F218" s="237"/>
      <c r="G218" s="238"/>
      <c r="H218" s="238"/>
      <c r="I218" s="239"/>
      <c r="J218" s="5"/>
      <c r="K218" s="5"/>
    </row>
    <row r="219" spans="1:11" s="206" customFormat="1" ht="29.25" customHeight="1" x14ac:dyDescent="0.2">
      <c r="A219" s="241" t="s">
        <v>357</v>
      </c>
      <c r="B219" s="242"/>
      <c r="C219" s="242"/>
      <c r="D219" s="242"/>
      <c r="E219" s="242"/>
      <c r="F219" s="242"/>
      <c r="G219" s="242"/>
      <c r="H219" s="242"/>
      <c r="I219" s="242"/>
      <c r="J219" s="5"/>
      <c r="K219" s="5"/>
    </row>
    <row r="220" spans="1:11" ht="18.75" customHeight="1" x14ac:dyDescent="0.2">
      <c r="A220" s="177" t="s">
        <v>358</v>
      </c>
    </row>
    <row r="221" spans="1:11" ht="16.5" customHeight="1" x14ac:dyDescent="0.2">
      <c r="A221" s="241" t="s">
        <v>360</v>
      </c>
      <c r="B221" s="241"/>
      <c r="C221" s="241"/>
      <c r="D221" s="241"/>
      <c r="E221" s="241"/>
      <c r="F221" s="241"/>
      <c r="G221" s="241"/>
      <c r="H221" s="241"/>
      <c r="I221" s="241"/>
    </row>
    <row r="222" spans="1:11" s="206" customFormat="1" ht="27.75" customHeight="1" x14ac:dyDescent="0.2">
      <c r="A222" s="241" t="s">
        <v>361</v>
      </c>
      <c r="B222" s="241"/>
      <c r="C222" s="241"/>
      <c r="D222" s="241"/>
      <c r="E222" s="241"/>
      <c r="F222" s="241"/>
      <c r="G222" s="241"/>
      <c r="H222" s="241"/>
      <c r="I222" s="241"/>
      <c r="J222" s="5"/>
      <c r="K222" s="5"/>
    </row>
    <row r="223" spans="1:11" s="206" customFormat="1" ht="14.25" customHeight="1" x14ac:dyDescent="0.2">
      <c r="A223" s="236" t="s">
        <v>362</v>
      </c>
      <c r="B223" s="243"/>
      <c r="C223" s="243"/>
      <c r="D223" s="256"/>
      <c r="E223" s="256"/>
      <c r="F223" s="256"/>
      <c r="G223" s="256"/>
      <c r="H223" s="256"/>
      <c r="I223" s="256"/>
      <c r="J223" s="5"/>
      <c r="K223" s="5"/>
    </row>
    <row r="224" spans="1:11" s="206" customFormat="1" ht="18" customHeight="1" x14ac:dyDescent="0.2">
      <c r="A224" s="236" t="s">
        <v>363</v>
      </c>
      <c r="B224" s="1"/>
      <c r="C224" s="1"/>
      <c r="D224" s="237"/>
      <c r="E224" s="237"/>
      <c r="F224" s="237"/>
      <c r="G224" s="238"/>
      <c r="H224" s="238"/>
      <c r="I224" s="239"/>
      <c r="J224" s="5"/>
      <c r="K224" s="5"/>
    </row>
    <row r="225" spans="1:11" s="206" customFormat="1" ht="15" customHeight="1" x14ac:dyDescent="0.2">
      <c r="A225" s="236" t="s">
        <v>364</v>
      </c>
      <c r="B225" s="1"/>
      <c r="C225" s="1"/>
      <c r="D225" s="237"/>
      <c r="E225" s="237"/>
      <c r="F225" s="237"/>
      <c r="G225" s="238"/>
      <c r="H225" s="238"/>
      <c r="I225" s="239"/>
      <c r="J225" s="5"/>
      <c r="K225" s="5"/>
    </row>
    <row r="226" spans="1:11" s="206" customFormat="1" ht="15" customHeight="1" x14ac:dyDescent="0.2">
      <c r="A226" s="236" t="s">
        <v>365</v>
      </c>
      <c r="B226" s="1"/>
      <c r="C226" s="1"/>
      <c r="D226" s="237"/>
      <c r="E226" s="237"/>
      <c r="F226" s="237"/>
      <c r="G226" s="238"/>
      <c r="H226" s="238"/>
      <c r="I226" s="239"/>
      <c r="J226" s="5"/>
      <c r="K226" s="5"/>
    </row>
    <row r="227" spans="1:11" s="206" customFormat="1" ht="15" customHeight="1" x14ac:dyDescent="0.2">
      <c r="A227" s="236" t="s">
        <v>366</v>
      </c>
      <c r="B227" s="1"/>
      <c r="C227" s="1"/>
      <c r="D227" s="237"/>
      <c r="E227" s="237"/>
      <c r="F227" s="237"/>
      <c r="G227" s="238"/>
      <c r="H227" s="238"/>
      <c r="I227" s="239"/>
      <c r="J227" s="5"/>
      <c r="K227" s="5"/>
    </row>
    <row r="228" spans="1:11" s="206" customFormat="1" ht="15" customHeight="1" x14ac:dyDescent="0.2">
      <c r="A228" s="236" t="s">
        <v>398</v>
      </c>
      <c r="B228" s="1"/>
      <c r="C228" s="1"/>
      <c r="D228" s="237"/>
      <c r="E228" s="237"/>
      <c r="F228" s="237"/>
      <c r="G228" s="238"/>
      <c r="H228" s="238"/>
      <c r="I228" s="239"/>
      <c r="J228" s="5"/>
      <c r="K228" s="5"/>
    </row>
    <row r="229" spans="1:11" s="206" customFormat="1" ht="28.5" customHeight="1" x14ac:dyDescent="0.2">
      <c r="A229" s="241" t="s">
        <v>367</v>
      </c>
      <c r="B229" s="241"/>
      <c r="C229" s="241"/>
      <c r="D229" s="241"/>
      <c r="E229" s="241"/>
      <c r="F229" s="241"/>
      <c r="G229" s="241"/>
      <c r="H229" s="241"/>
      <c r="I229" s="241"/>
      <c r="J229" s="5"/>
      <c r="K229" s="5"/>
    </row>
    <row r="230" spans="1:11" s="206" customFormat="1" ht="16.5" customHeight="1" x14ac:dyDescent="0.2">
      <c r="A230" s="236" t="s">
        <v>368</v>
      </c>
      <c r="B230" s="243"/>
      <c r="C230" s="243"/>
      <c r="D230" s="256"/>
      <c r="E230" s="256"/>
      <c r="F230" s="256"/>
      <c r="G230" s="256"/>
      <c r="H230" s="256"/>
      <c r="I230" s="256"/>
      <c r="J230" s="5"/>
      <c r="K230" s="5"/>
    </row>
    <row r="231" spans="1:11" s="206" customFormat="1" ht="28.5" customHeight="1" x14ac:dyDescent="0.2">
      <c r="A231" s="241" t="s">
        <v>369</v>
      </c>
      <c r="B231" s="241"/>
      <c r="C231" s="241"/>
      <c r="D231" s="241"/>
      <c r="E231" s="241"/>
      <c r="F231" s="241"/>
      <c r="G231" s="241"/>
      <c r="H231" s="241"/>
      <c r="I231" s="241"/>
      <c r="J231" s="5"/>
      <c r="K231" s="5"/>
    </row>
    <row r="232" spans="1:11" s="206" customFormat="1" ht="18" customHeight="1" x14ac:dyDescent="0.2">
      <c r="A232" s="241" t="s">
        <v>370</v>
      </c>
      <c r="B232" s="241"/>
      <c r="C232" s="241"/>
      <c r="D232" s="241"/>
      <c r="E232" s="241"/>
      <c r="F232" s="241"/>
      <c r="G232" s="241"/>
      <c r="H232" s="241"/>
      <c r="I232" s="241"/>
      <c r="J232" s="5"/>
      <c r="K232" s="5"/>
    </row>
    <row r="233" spans="1:11" s="206" customFormat="1" ht="28.5" customHeight="1" x14ac:dyDescent="0.2">
      <c r="A233" s="244" t="s">
        <v>371</v>
      </c>
      <c r="B233" s="244"/>
      <c r="C233" s="244"/>
      <c r="D233" s="244"/>
      <c r="E233" s="244"/>
      <c r="F233" s="244"/>
      <c r="G233" s="244"/>
      <c r="H233" s="244"/>
      <c r="I233" s="244"/>
      <c r="J233" s="5"/>
      <c r="K233" s="5"/>
    </row>
    <row r="234" spans="1:11" s="206" customFormat="1" ht="15" customHeight="1" x14ac:dyDescent="0.2">
      <c r="A234" s="236" t="s">
        <v>399</v>
      </c>
      <c r="B234" s="1"/>
      <c r="C234" s="1"/>
      <c r="D234" s="237"/>
      <c r="E234" s="237"/>
      <c r="F234" s="237"/>
      <c r="G234" s="238"/>
      <c r="H234" s="238"/>
      <c r="I234" s="239"/>
      <c r="J234" s="5"/>
      <c r="K234" s="5"/>
    </row>
    <row r="235" spans="1:11" s="206" customFormat="1" ht="15" customHeight="1" x14ac:dyDescent="0.2">
      <c r="A235" s="236" t="s">
        <v>373</v>
      </c>
      <c r="B235" s="1"/>
      <c r="C235" s="1"/>
      <c r="D235" s="237"/>
      <c r="E235" s="237"/>
      <c r="F235" s="237"/>
      <c r="G235" s="238"/>
      <c r="H235" s="238"/>
      <c r="I235" s="239"/>
      <c r="J235" s="5"/>
      <c r="K235" s="5"/>
    </row>
    <row r="236" spans="1:11" s="206" customFormat="1" ht="15" customHeight="1" x14ac:dyDescent="0.2">
      <c r="A236" s="236" t="s">
        <v>375</v>
      </c>
      <c r="B236" s="1"/>
      <c r="C236" s="1"/>
      <c r="D236" s="237"/>
      <c r="E236" s="237"/>
      <c r="F236" s="237"/>
      <c r="G236" s="238"/>
      <c r="H236" s="238"/>
      <c r="I236" s="239"/>
      <c r="J236" s="5"/>
      <c r="K236" s="5"/>
    </row>
    <row r="237" spans="1:11" s="206" customFormat="1" ht="15" customHeight="1" x14ac:dyDescent="0.2">
      <c r="A237" s="236" t="s">
        <v>400</v>
      </c>
      <c r="B237" s="1"/>
      <c r="C237" s="1"/>
      <c r="D237" s="237"/>
      <c r="E237" s="237"/>
      <c r="F237" s="237"/>
      <c r="G237" s="238"/>
      <c r="H237" s="238"/>
      <c r="I237" s="239"/>
      <c r="J237" s="5"/>
      <c r="K237" s="5"/>
    </row>
    <row r="238" spans="1:11" s="206" customFormat="1" ht="18" customHeight="1" x14ac:dyDescent="0.2">
      <c r="A238" s="236" t="s">
        <v>380</v>
      </c>
      <c r="B238" s="1"/>
      <c r="C238" s="1"/>
      <c r="D238" s="237"/>
      <c r="E238" s="237"/>
      <c r="F238" s="237"/>
      <c r="G238" s="238"/>
      <c r="H238" s="238"/>
      <c r="I238" s="239"/>
      <c r="J238" s="5"/>
      <c r="K238" s="5"/>
    </row>
    <row r="239" spans="1:11" ht="17.25" customHeight="1" x14ac:dyDescent="0.2">
      <c r="A239" s="177" t="s">
        <v>401</v>
      </c>
    </row>
    <row r="240" spans="1:11" x14ac:dyDescent="0.2">
      <c r="A240" s="177"/>
    </row>
    <row r="241" spans="1:11" x14ac:dyDescent="0.2">
      <c r="A241" s="177"/>
    </row>
    <row r="242" spans="1:11" x14ac:dyDescent="0.2">
      <c r="A242" s="245" t="s">
        <v>382</v>
      </c>
    </row>
    <row r="243" spans="1:11" x14ac:dyDescent="0.2">
      <c r="A243" s="245"/>
    </row>
    <row r="244" spans="1:11" x14ac:dyDescent="0.2">
      <c r="A244" s="245"/>
    </row>
    <row r="245" spans="1:11" x14ac:dyDescent="0.2">
      <c r="A245" s="246" t="s">
        <v>383</v>
      </c>
      <c r="D245" s="2" t="s">
        <v>384</v>
      </c>
    </row>
    <row r="246" spans="1:11" s="247" customFormat="1" x14ac:dyDescent="0.2">
      <c r="A246" s="246" t="s">
        <v>385</v>
      </c>
      <c r="B246" s="1"/>
      <c r="C246" s="1"/>
      <c r="D246" s="30" t="s">
        <v>386</v>
      </c>
      <c r="E246" s="2"/>
      <c r="F246" s="2"/>
      <c r="G246" s="3"/>
      <c r="H246" s="3"/>
      <c r="I246" s="4"/>
      <c r="J246" s="5"/>
      <c r="K246" s="5"/>
    </row>
    <row r="247" spans="1:11" s="247" customFormat="1" x14ac:dyDescent="0.2">
      <c r="A247" s="246" t="s">
        <v>387</v>
      </c>
      <c r="B247" s="1"/>
      <c r="C247" s="1"/>
      <c r="D247" s="30" t="s">
        <v>388</v>
      </c>
      <c r="E247" s="2"/>
      <c r="F247" s="2"/>
      <c r="G247" s="3"/>
      <c r="H247" s="3"/>
      <c r="I247" s="4"/>
      <c r="J247" s="5"/>
      <c r="K247" s="5"/>
    </row>
    <row r="248" spans="1:11" s="247" customFormat="1" x14ac:dyDescent="0.2">
      <c r="A248" s="177"/>
      <c r="B248" s="1"/>
      <c r="C248" s="1"/>
      <c r="D248" s="2"/>
      <c r="E248" s="2"/>
      <c r="F248" s="2"/>
      <c r="G248" s="3"/>
      <c r="H248" s="3"/>
      <c r="I248" s="4"/>
      <c r="J248" s="5"/>
      <c r="K248" s="5"/>
    </row>
    <row r="249" spans="1:11" s="247" customFormat="1" x14ac:dyDescent="0.2">
      <c r="A249" s="177"/>
      <c r="B249" s="1"/>
      <c r="C249" s="1"/>
      <c r="D249" s="2"/>
      <c r="E249" s="2"/>
      <c r="F249" s="2"/>
      <c r="G249" s="3"/>
      <c r="H249" s="3"/>
      <c r="I249" s="4"/>
      <c r="J249" s="5"/>
      <c r="K249" s="5"/>
    </row>
    <row r="250" spans="1:11" s="247" customFormat="1" x14ac:dyDescent="0.2">
      <c r="A250" s="177"/>
      <c r="B250" s="1"/>
      <c r="C250" s="1"/>
      <c r="D250" s="2"/>
      <c r="E250" s="2"/>
      <c r="F250" s="2"/>
      <c r="G250" s="3"/>
      <c r="H250" s="3"/>
      <c r="I250" s="4"/>
      <c r="J250" s="5"/>
      <c r="K250" s="5"/>
    </row>
    <row r="251" spans="1:11" s="247" customFormat="1" x14ac:dyDescent="0.2">
      <c r="A251" s="177"/>
      <c r="B251" s="1"/>
      <c r="C251" s="1"/>
      <c r="D251" s="2"/>
      <c r="E251" s="2"/>
      <c r="F251" s="2"/>
      <c r="G251" s="3"/>
      <c r="H251" s="3"/>
      <c r="I251" s="4"/>
      <c r="J251" s="5"/>
      <c r="K251" s="5"/>
    </row>
    <row r="252" spans="1:11" s="247" customFormat="1" x14ac:dyDescent="0.2">
      <c r="A252" s="177"/>
      <c r="B252" s="1"/>
      <c r="C252" s="1"/>
      <c r="D252" s="2"/>
      <c r="E252" s="2"/>
      <c r="F252" s="2"/>
      <c r="G252" s="3"/>
      <c r="H252" s="3"/>
      <c r="I252" s="4"/>
      <c r="J252" s="5"/>
      <c r="K252" s="5"/>
    </row>
  </sheetData>
  <mergeCells count="19">
    <mergeCell ref="A233:I233"/>
    <mergeCell ref="A219:I219"/>
    <mergeCell ref="A221:I221"/>
    <mergeCell ref="A222:I222"/>
    <mergeCell ref="A229:I229"/>
    <mergeCell ref="A231:I231"/>
    <mergeCell ref="A232:I232"/>
    <mergeCell ref="B55:C55"/>
    <mergeCell ref="B155:C155"/>
    <mergeCell ref="B161:C161"/>
    <mergeCell ref="B167:C167"/>
    <mergeCell ref="B176:C176"/>
    <mergeCell ref="B185:C185"/>
    <mergeCell ref="A11:I11"/>
    <mergeCell ref="B15:C15"/>
    <mergeCell ref="B16:C16"/>
    <mergeCell ref="B42:C42"/>
    <mergeCell ref="B43:C43"/>
    <mergeCell ref="B51:C51"/>
  </mergeCells>
  <pageMargins left="0.43307086614173229" right="0.27559055118110237" top="0.31496062992125984" bottom="0.31496062992125984" header="0.31496062992125984" footer="0.43307086614173229"/>
  <pageSetup paperSize="9" scale="90" orientation="landscape" r:id="rId1"/>
  <rowBreaks count="3" manualBreakCount="3">
    <brk id="39" max="16383" man="1"/>
    <brk id="162" max="16383" man="1"/>
    <brk id="19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BEE9C-8E11-4D10-88B6-DA529BB290DE}">
  <sheetPr>
    <tabColor theme="4" tint="-0.249977111117893"/>
  </sheetPr>
  <dimension ref="A1:I234"/>
  <sheetViews>
    <sheetView showGridLines="0" view="pageBreakPreview" zoomScaleNormal="100" zoomScaleSheetLayoutView="100" zoomScalePageLayoutView="72" workbookViewId="0">
      <selection activeCell="D127" sqref="D127"/>
    </sheetView>
  </sheetViews>
  <sheetFormatPr defaultColWidth="9.140625" defaultRowHeight="12.75" x14ac:dyDescent="0.2"/>
  <cols>
    <col min="1" max="1" width="8.5703125" style="1" customWidth="1"/>
    <col min="2" max="2" width="5.7109375" style="1" customWidth="1"/>
    <col min="3" max="3" width="52.8554687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140625" style="3" customWidth="1"/>
    <col min="9" max="9" width="13.5703125" style="4" customWidth="1"/>
    <col min="10" max="16384" width="9.140625" style="5"/>
  </cols>
  <sheetData>
    <row r="1" spans="1:9" ht="12" customHeight="1" x14ac:dyDescent="0.2"/>
    <row r="2" spans="1:9" ht="12" customHeight="1" x14ac:dyDescent="0.2"/>
    <row r="3" spans="1:9" ht="12" customHeight="1" x14ac:dyDescent="0.2"/>
    <row r="4" spans="1:9" ht="12" customHeight="1" x14ac:dyDescent="0.2">
      <c r="F4" s="6"/>
    </row>
    <row r="5" spans="1:9" ht="15" customHeight="1" x14ac:dyDescent="0.2">
      <c r="A5" s="7" t="s">
        <v>0</v>
      </c>
      <c r="D5" s="8">
        <v>2023</v>
      </c>
      <c r="E5" s="9"/>
      <c r="F5" s="10" t="s">
        <v>1</v>
      </c>
      <c r="G5" s="11" t="s">
        <v>2</v>
      </c>
      <c r="H5" s="10"/>
      <c r="I5" s="12"/>
    </row>
    <row r="6" spans="1:9" ht="2.1" customHeight="1" x14ac:dyDescent="0.2">
      <c r="A6" s="7"/>
      <c r="D6" s="13"/>
      <c r="E6" s="14"/>
      <c r="F6" s="3"/>
      <c r="G6" s="15"/>
    </row>
    <row r="7" spans="1:9" ht="15" customHeight="1" x14ac:dyDescent="0.2">
      <c r="A7" s="16" t="s">
        <v>3</v>
      </c>
      <c r="B7" s="17"/>
      <c r="C7" s="18"/>
      <c r="D7" s="19"/>
      <c r="E7" s="6"/>
      <c r="F7" s="10" t="s">
        <v>4</v>
      </c>
      <c r="G7" s="20" t="s">
        <v>389</v>
      </c>
      <c r="H7" s="21"/>
      <c r="I7" s="22"/>
    </row>
    <row r="8" spans="1:9" ht="2.1" customHeight="1" x14ac:dyDescent="0.2">
      <c r="A8" s="12"/>
      <c r="D8" s="19"/>
      <c r="E8" s="6"/>
      <c r="F8" s="6"/>
    </row>
    <row r="9" spans="1:9" ht="15" customHeight="1" x14ac:dyDescent="0.2">
      <c r="A9" s="12" t="s">
        <v>6</v>
      </c>
      <c r="D9" s="23" t="s">
        <v>7</v>
      </c>
      <c r="E9" s="24"/>
      <c r="F9" s="24"/>
    </row>
    <row r="10" spans="1:9" ht="5.0999999999999996" customHeight="1" x14ac:dyDescent="0.2"/>
    <row r="11" spans="1:9" s="26" customFormat="1" ht="20.100000000000001" customHeight="1" x14ac:dyDescent="0.25">
      <c r="A11" s="25" t="s">
        <v>8</v>
      </c>
      <c r="B11" s="25"/>
      <c r="C11" s="25"/>
      <c r="D11" s="25"/>
      <c r="E11" s="25"/>
      <c r="F11" s="25"/>
      <c r="G11" s="25"/>
      <c r="H11" s="25"/>
      <c r="I11" s="25"/>
    </row>
    <row r="12" spans="1:9" s="26" customFormat="1" ht="15" customHeight="1" x14ac:dyDescent="0.25">
      <c r="A12" s="27"/>
      <c r="B12" s="27"/>
      <c r="C12" s="27"/>
      <c r="D12" s="28"/>
      <c r="E12" s="28"/>
      <c r="F12" s="28"/>
      <c r="G12" s="28"/>
      <c r="H12" s="28"/>
      <c r="I12" s="251"/>
    </row>
    <row r="13" spans="1:9" ht="13.5" customHeight="1" x14ac:dyDescent="0.2">
      <c r="A13" s="29" t="s">
        <v>9</v>
      </c>
      <c r="D13" s="30"/>
      <c r="E13" s="30"/>
      <c r="F13" s="30"/>
    </row>
    <row r="14" spans="1:9" ht="15" customHeight="1" x14ac:dyDescent="0.2">
      <c r="A14" s="29"/>
      <c r="D14" s="30"/>
      <c r="E14" s="30"/>
      <c r="F14" s="30"/>
    </row>
    <row r="15" spans="1:9" s="38" customFormat="1" ht="27" customHeight="1" x14ac:dyDescent="0.2">
      <c r="A15" s="1"/>
      <c r="B15" s="31" t="s">
        <v>10</v>
      </c>
      <c r="C15" s="32"/>
      <c r="D15" s="33" t="s">
        <v>11</v>
      </c>
      <c r="E15" s="34" t="s">
        <v>12</v>
      </c>
      <c r="F15" s="35" t="s">
        <v>13</v>
      </c>
      <c r="G15" s="34" t="s">
        <v>14</v>
      </c>
      <c r="H15" s="36" t="s">
        <v>15</v>
      </c>
      <c r="I15" s="37" t="s">
        <v>16</v>
      </c>
    </row>
    <row r="16" spans="1:9" s="47" customFormat="1" ht="15" customHeight="1" x14ac:dyDescent="0.25">
      <c r="A16" s="39">
        <v>1</v>
      </c>
      <c r="B16" s="40" t="s">
        <v>17</v>
      </c>
      <c r="C16" s="41"/>
      <c r="D16" s="42">
        <f>D17+D18+D25</f>
        <v>0</v>
      </c>
      <c r="E16" s="43">
        <f>E17+E18+E25</f>
        <v>0</v>
      </c>
      <c r="F16" s="34">
        <f>F17+F18+F25</f>
        <v>0</v>
      </c>
      <c r="G16" s="44">
        <f>G17+G18+G25</f>
        <v>0</v>
      </c>
      <c r="H16" s="45"/>
      <c r="I16" s="252"/>
    </row>
    <row r="17" spans="1:9" s="47" customFormat="1" ht="15" customHeight="1" x14ac:dyDescent="0.25">
      <c r="A17" s="48" t="s">
        <v>18</v>
      </c>
      <c r="B17" s="49" t="s">
        <v>19</v>
      </c>
      <c r="C17" s="50"/>
      <c r="D17" s="51">
        <v>0</v>
      </c>
      <c r="E17" s="52">
        <v>0</v>
      </c>
      <c r="F17" s="53">
        <v>0</v>
      </c>
      <c r="G17" s="53">
        <v>0</v>
      </c>
      <c r="H17" s="45">
        <f>SUM(E17:G17)</f>
        <v>0</v>
      </c>
      <c r="I17" s="46" t="e">
        <f>H17/D17*100</f>
        <v>#DIV/0!</v>
      </c>
    </row>
    <row r="18" spans="1:9" s="47" customFormat="1" ht="15" customHeight="1" x14ac:dyDescent="0.25">
      <c r="A18" s="48" t="s">
        <v>20</v>
      </c>
      <c r="B18" s="49" t="s">
        <v>21</v>
      </c>
      <c r="C18" s="50"/>
      <c r="D18" s="54">
        <f>SUM(D19:D21)</f>
        <v>0</v>
      </c>
      <c r="E18" s="55">
        <f>SUM(E19:E21)</f>
        <v>0</v>
      </c>
      <c r="F18" s="56">
        <f t="shared" ref="F18" si="0">SUM(F19:F21)</f>
        <v>0</v>
      </c>
      <c r="G18" s="56">
        <v>0</v>
      </c>
      <c r="H18" s="62">
        <f>SUM(H19:H21)</f>
        <v>0</v>
      </c>
      <c r="I18" s="46" t="str">
        <f>IFERROR(H18/D18*100,"0")</f>
        <v>0</v>
      </c>
    </row>
    <row r="19" spans="1:9" s="47" customFormat="1" ht="15" customHeight="1" x14ac:dyDescent="0.25">
      <c r="A19" s="48" t="s">
        <v>22</v>
      </c>
      <c r="B19" s="57"/>
      <c r="C19" s="58" t="s">
        <v>23</v>
      </c>
      <c r="D19" s="59">
        <v>0</v>
      </c>
      <c r="E19" s="60">
        <v>0</v>
      </c>
      <c r="F19" s="61">
        <v>0</v>
      </c>
      <c r="G19" s="61">
        <v>0</v>
      </c>
      <c r="H19" s="62">
        <f>SUM(E19:G19)</f>
        <v>0</v>
      </c>
      <c r="I19" s="46" t="str">
        <f>IFERROR(H19/D19*100,"0")</f>
        <v>0</v>
      </c>
    </row>
    <row r="20" spans="1:9" s="47" customFormat="1" ht="15" customHeight="1" x14ac:dyDescent="0.25">
      <c r="A20" s="48" t="s">
        <v>24</v>
      </c>
      <c r="B20" s="57"/>
      <c r="C20" s="58" t="s">
        <v>25</v>
      </c>
      <c r="D20" s="59">
        <v>0</v>
      </c>
      <c r="E20" s="60">
        <v>0</v>
      </c>
      <c r="F20" s="61">
        <v>0</v>
      </c>
      <c r="G20" s="61">
        <v>0</v>
      </c>
      <c r="H20" s="62">
        <f>SUM(E20:G20)</f>
        <v>0</v>
      </c>
      <c r="I20" s="46" t="str">
        <f>IFERROR(H20/D20*100,"0")</f>
        <v>0</v>
      </c>
    </row>
    <row r="21" spans="1:9" s="47" customFormat="1" x14ac:dyDescent="0.25">
      <c r="A21" s="48" t="s">
        <v>26</v>
      </c>
      <c r="B21" s="57"/>
      <c r="C21" s="58" t="s">
        <v>27</v>
      </c>
      <c r="D21" s="63">
        <v>0</v>
      </c>
      <c r="E21" s="60">
        <v>0</v>
      </c>
      <c r="F21" s="61">
        <v>0</v>
      </c>
      <c r="G21" s="61">
        <v>0</v>
      </c>
      <c r="H21" s="45">
        <f>SUM(E21:G21)</f>
        <v>0</v>
      </c>
      <c r="I21" s="46" t="str">
        <f>IFERROR(H21/D21*100, "0")</f>
        <v>0</v>
      </c>
    </row>
    <row r="22" spans="1:9" s="47" customFormat="1" x14ac:dyDescent="0.25">
      <c r="A22" s="48" t="s">
        <v>28</v>
      </c>
      <c r="B22" s="57"/>
      <c r="C22" s="58" t="s">
        <v>29</v>
      </c>
      <c r="D22" s="64"/>
      <c r="E22" s="65"/>
      <c r="F22" s="61"/>
      <c r="G22" s="61"/>
      <c r="H22" s="45"/>
      <c r="I22" s="46" t="str">
        <f t="shared" ref="I22:I25" si="1">IFERROR(H22/D22*100, "0")</f>
        <v>0</v>
      </c>
    </row>
    <row r="23" spans="1:9" s="47" customFormat="1" x14ac:dyDescent="0.25">
      <c r="A23" s="48" t="s">
        <v>30</v>
      </c>
      <c r="B23" s="57"/>
      <c r="C23" s="58" t="s">
        <v>31</v>
      </c>
      <c r="D23" s="64"/>
      <c r="E23" s="65"/>
      <c r="F23" s="61"/>
      <c r="G23" s="61"/>
      <c r="H23" s="45"/>
      <c r="I23" s="46" t="str">
        <f t="shared" si="1"/>
        <v>0</v>
      </c>
    </row>
    <row r="24" spans="1:9" s="47" customFormat="1" x14ac:dyDescent="0.25">
      <c r="A24" s="48" t="s">
        <v>32</v>
      </c>
      <c r="B24" s="57"/>
      <c r="C24" s="58" t="s">
        <v>33</v>
      </c>
      <c r="D24" s="64"/>
      <c r="E24" s="65"/>
      <c r="F24" s="61"/>
      <c r="G24" s="61"/>
      <c r="H24" s="45"/>
      <c r="I24" s="46" t="str">
        <f t="shared" si="1"/>
        <v>0</v>
      </c>
    </row>
    <row r="25" spans="1:9" s="47" customFormat="1" ht="15" customHeight="1" x14ac:dyDescent="0.25">
      <c r="A25" s="48" t="s">
        <v>34</v>
      </c>
      <c r="B25" s="49" t="s">
        <v>35</v>
      </c>
      <c r="C25" s="50"/>
      <c r="D25" s="66">
        <f>D26</f>
        <v>0</v>
      </c>
      <c r="E25" s="67">
        <f>E18</f>
        <v>0</v>
      </c>
      <c r="F25" s="68">
        <f>F18</f>
        <v>0</v>
      </c>
      <c r="G25" s="68">
        <f>G18</f>
        <v>0</v>
      </c>
      <c r="H25" s="45">
        <f>H18</f>
        <v>0</v>
      </c>
      <c r="I25" s="46" t="str">
        <f t="shared" si="1"/>
        <v>0</v>
      </c>
    </row>
    <row r="26" spans="1:9" s="47" customFormat="1" ht="15" customHeight="1" x14ac:dyDescent="0.25">
      <c r="A26" s="48" t="s">
        <v>36</v>
      </c>
      <c r="B26" s="69"/>
      <c r="C26" s="58" t="s">
        <v>37</v>
      </c>
      <c r="D26" s="64">
        <v>0</v>
      </c>
      <c r="E26" s="67"/>
      <c r="F26" s="70"/>
      <c r="G26" s="70"/>
      <c r="H26" s="45">
        <f>SUM(E26:G26)</f>
        <v>0</v>
      </c>
      <c r="I26" s="46" t="str">
        <f>IFERROR(H26/D26*100, "0")</f>
        <v>0</v>
      </c>
    </row>
    <row r="27" spans="1:9" s="47" customFormat="1" ht="15" customHeight="1" x14ac:dyDescent="0.25">
      <c r="A27" s="39">
        <v>2</v>
      </c>
      <c r="B27" s="71" t="s">
        <v>38</v>
      </c>
      <c r="C27" s="72"/>
      <c r="D27" s="73">
        <f>SUM(D28:D29)</f>
        <v>0</v>
      </c>
      <c r="E27" s="67">
        <f>SUM(E28:E29)</f>
        <v>0</v>
      </c>
      <c r="F27" s="70">
        <f>SUM(F28:F29)</f>
        <v>0</v>
      </c>
      <c r="G27" s="70">
        <f>SUM(G28:G29)</f>
        <v>0</v>
      </c>
      <c r="H27" s="45">
        <f>SUM(E27:G27)</f>
        <v>0</v>
      </c>
      <c r="I27" s="46" t="str">
        <f>IFERROR(H27/D27*100, "0")</f>
        <v>0</v>
      </c>
    </row>
    <row r="28" spans="1:9" s="47" customFormat="1" ht="15" customHeight="1" x14ac:dyDescent="0.25">
      <c r="A28" s="48" t="s">
        <v>39</v>
      </c>
      <c r="B28" s="49" t="s">
        <v>40</v>
      </c>
      <c r="C28" s="50"/>
      <c r="D28" s="66">
        <v>0</v>
      </c>
      <c r="E28" s="67">
        <v>0</v>
      </c>
      <c r="F28" s="70">
        <v>0</v>
      </c>
      <c r="G28" s="70">
        <v>0</v>
      </c>
      <c r="H28" s="45">
        <f>SUM(E28:G28)</f>
        <v>0</v>
      </c>
      <c r="I28" s="46" t="str">
        <f>IFERROR(H28/D28*100, "0")</f>
        <v>0</v>
      </c>
    </row>
    <row r="29" spans="1:9" s="47" customFormat="1" ht="15" customHeight="1" x14ac:dyDescent="0.25">
      <c r="A29" s="74" t="s">
        <v>41</v>
      </c>
      <c r="B29" s="75" t="s">
        <v>42</v>
      </c>
      <c r="C29" s="50"/>
      <c r="D29" s="66">
        <v>0</v>
      </c>
      <c r="E29" s="67">
        <v>0</v>
      </c>
      <c r="F29" s="70"/>
      <c r="G29" s="70"/>
      <c r="H29" s="45"/>
      <c r="I29" s="46"/>
    </row>
    <row r="30" spans="1:9" s="47" customFormat="1" ht="15" customHeight="1" x14ac:dyDescent="0.25">
      <c r="A30" s="78">
        <v>3</v>
      </c>
      <c r="B30" s="69" t="s">
        <v>43</v>
      </c>
      <c r="C30" s="79"/>
      <c r="D30" s="66">
        <f>D31+D37</f>
        <v>0</v>
      </c>
      <c r="E30" s="67">
        <f>E31+E37</f>
        <v>0</v>
      </c>
      <c r="F30" s="68">
        <f>F31+F37</f>
        <v>0</v>
      </c>
      <c r="G30" s="68">
        <f>G31+G37</f>
        <v>0</v>
      </c>
      <c r="H30" s="45">
        <f>SUM(E30:G30)</f>
        <v>0</v>
      </c>
      <c r="I30" s="46" t="str">
        <f>IFERROR(H30/D30*100,"0")</f>
        <v>0</v>
      </c>
    </row>
    <row r="31" spans="1:9" s="47" customFormat="1" ht="15" customHeight="1" x14ac:dyDescent="0.25">
      <c r="A31" s="78" t="s">
        <v>44</v>
      </c>
      <c r="B31" s="49" t="s">
        <v>45</v>
      </c>
      <c r="C31" s="50"/>
      <c r="D31" s="66">
        <f>SUM(D32:D36)</f>
        <v>0</v>
      </c>
      <c r="E31" s="67">
        <f>SUM(E32:E36)</f>
        <v>0</v>
      </c>
      <c r="F31" s="68">
        <f>SUM(F32:F36)</f>
        <v>0</v>
      </c>
      <c r="G31" s="67">
        <f>SUM(G32:G36)</f>
        <v>0</v>
      </c>
      <c r="H31" s="45">
        <f>SUM(H32:H35)</f>
        <v>0</v>
      </c>
      <c r="I31" s="46" t="str">
        <f t="shared" ref="I31:I36" si="2">IFERROR(H31/D31*100,"0")</f>
        <v>0</v>
      </c>
    </row>
    <row r="32" spans="1:9" s="47" customFormat="1" ht="25.5" x14ac:dyDescent="0.25">
      <c r="A32" s="48" t="s">
        <v>46</v>
      </c>
      <c r="B32" s="69"/>
      <c r="C32" s="58" t="s">
        <v>47</v>
      </c>
      <c r="D32" s="64">
        <v>0</v>
      </c>
      <c r="E32" s="65">
        <v>0</v>
      </c>
      <c r="F32" s="61">
        <v>0</v>
      </c>
      <c r="G32" s="68">
        <v>0</v>
      </c>
      <c r="H32" s="45">
        <f t="shared" ref="H32:H34" si="3">SUM(E32:G32)</f>
        <v>0</v>
      </c>
      <c r="I32" s="46" t="str">
        <f t="shared" si="2"/>
        <v>0</v>
      </c>
    </row>
    <row r="33" spans="1:9" s="47" customFormat="1" ht="15" customHeight="1" x14ac:dyDescent="0.25">
      <c r="A33" s="48" t="s">
        <v>48</v>
      </c>
      <c r="B33" s="69"/>
      <c r="C33" s="58" t="s">
        <v>49</v>
      </c>
      <c r="D33" s="64">
        <v>0</v>
      </c>
      <c r="E33" s="65">
        <v>0</v>
      </c>
      <c r="F33" s="68">
        <v>0</v>
      </c>
      <c r="G33" s="68"/>
      <c r="H33" s="45">
        <f t="shared" si="3"/>
        <v>0</v>
      </c>
      <c r="I33" s="46" t="str">
        <f t="shared" si="2"/>
        <v>0</v>
      </c>
    </row>
    <row r="34" spans="1:9" s="47" customFormat="1" ht="15" customHeight="1" x14ac:dyDescent="0.25">
      <c r="A34" s="48" t="s">
        <v>50</v>
      </c>
      <c r="B34" s="69"/>
      <c r="C34" s="58" t="s">
        <v>51</v>
      </c>
      <c r="D34" s="64">
        <v>0</v>
      </c>
      <c r="E34" s="67"/>
      <c r="F34" s="68"/>
      <c r="G34" s="68"/>
      <c r="H34" s="45">
        <f t="shared" si="3"/>
        <v>0</v>
      </c>
      <c r="I34" s="46"/>
    </row>
    <row r="35" spans="1:9" s="47" customFormat="1" ht="15" customHeight="1" x14ac:dyDescent="0.25">
      <c r="A35" s="48" t="s">
        <v>52</v>
      </c>
      <c r="B35" s="69"/>
      <c r="C35" s="58" t="s">
        <v>53</v>
      </c>
      <c r="D35" s="64">
        <v>0</v>
      </c>
      <c r="E35" s="65">
        <v>0</v>
      </c>
      <c r="F35" s="61">
        <v>0</v>
      </c>
      <c r="G35" s="68"/>
      <c r="H35" s="45">
        <f>SUM(E35:G35)</f>
        <v>0</v>
      </c>
      <c r="I35" s="46" t="str">
        <f t="shared" si="2"/>
        <v>0</v>
      </c>
    </row>
    <row r="36" spans="1:9" s="47" customFormat="1" ht="15" customHeight="1" x14ac:dyDescent="0.25">
      <c r="A36" s="48" t="s">
        <v>54</v>
      </c>
      <c r="B36" s="79"/>
      <c r="C36" s="58" t="s">
        <v>55</v>
      </c>
      <c r="D36" s="64">
        <v>0</v>
      </c>
      <c r="E36" s="65">
        <v>0</v>
      </c>
      <c r="F36" s="77">
        <v>0</v>
      </c>
      <c r="G36" s="70">
        <v>0</v>
      </c>
      <c r="H36" s="45">
        <f>SUM(E36:G36)</f>
        <v>0</v>
      </c>
      <c r="I36" s="46" t="str">
        <f t="shared" si="2"/>
        <v>0</v>
      </c>
    </row>
    <row r="37" spans="1:9" s="47" customFormat="1" ht="15" customHeight="1" x14ac:dyDescent="0.25">
      <c r="A37" s="78" t="s">
        <v>56</v>
      </c>
      <c r="B37" s="49" t="s">
        <v>57</v>
      </c>
      <c r="C37" s="50"/>
      <c r="D37" s="66">
        <v>0</v>
      </c>
      <c r="E37" s="65">
        <v>0</v>
      </c>
      <c r="F37" s="77">
        <v>0</v>
      </c>
      <c r="G37" s="77">
        <v>0</v>
      </c>
      <c r="H37" s="45">
        <f>SUM(E37:G37)</f>
        <v>0</v>
      </c>
      <c r="I37" s="46" t="str">
        <f>IFERROR(H37/D37*100,"0")</f>
        <v>0</v>
      </c>
    </row>
    <row r="38" spans="1:9" s="47" customFormat="1" ht="15" customHeight="1" x14ac:dyDescent="0.25">
      <c r="A38" s="82" t="s">
        <v>58</v>
      </c>
      <c r="B38" s="75" t="s">
        <v>59</v>
      </c>
      <c r="C38" s="76"/>
      <c r="D38" s="254">
        <v>0</v>
      </c>
      <c r="E38" s="257"/>
      <c r="F38" s="258"/>
      <c r="G38" s="61"/>
      <c r="H38" s="113"/>
      <c r="I38" s="123"/>
    </row>
    <row r="39" spans="1:9" s="47" customFormat="1" ht="14.1" customHeight="1" x14ac:dyDescent="0.25">
      <c r="A39" s="83"/>
      <c r="B39" s="84"/>
      <c r="C39" s="85"/>
      <c r="D39" s="86"/>
      <c r="E39" s="86"/>
      <c r="F39" s="87"/>
      <c r="G39" s="87"/>
      <c r="H39" s="87"/>
      <c r="I39" s="88"/>
    </row>
    <row r="40" spans="1:9" s="47" customFormat="1" ht="16.5" customHeight="1" x14ac:dyDescent="0.2">
      <c r="A40" s="29" t="s">
        <v>60</v>
      </c>
      <c r="B40" s="84"/>
      <c r="C40" s="84"/>
      <c r="D40" s="86"/>
      <c r="E40" s="86"/>
      <c r="F40" s="89"/>
      <c r="G40" s="89"/>
      <c r="H40" s="89"/>
      <c r="I40" s="90"/>
    </row>
    <row r="41" spans="1:9" ht="14.1" customHeight="1" x14ac:dyDescent="0.2">
      <c r="B41" s="7"/>
      <c r="C41" s="7"/>
      <c r="D41" s="91"/>
      <c r="E41" s="91"/>
      <c r="F41" s="3"/>
      <c r="G41" s="92"/>
      <c r="H41" s="2"/>
      <c r="I41" s="93"/>
    </row>
    <row r="42" spans="1:9" s="38" customFormat="1" ht="27" customHeight="1" x14ac:dyDescent="0.2">
      <c r="A42" s="1"/>
      <c r="B42" s="94" t="s">
        <v>61</v>
      </c>
      <c r="C42" s="95"/>
      <c r="D42" s="96" t="s">
        <v>62</v>
      </c>
      <c r="E42" s="34" t="s">
        <v>12</v>
      </c>
      <c r="F42" s="35" t="s">
        <v>13</v>
      </c>
      <c r="G42" s="34" t="s">
        <v>14</v>
      </c>
      <c r="H42" s="36" t="s">
        <v>15</v>
      </c>
      <c r="I42" s="97" t="s">
        <v>16</v>
      </c>
    </row>
    <row r="43" spans="1:9" s="47" customFormat="1" ht="15" customHeight="1" x14ac:dyDescent="0.25">
      <c r="A43" s="98" t="s">
        <v>63</v>
      </c>
      <c r="B43" s="40" t="s">
        <v>64</v>
      </c>
      <c r="C43" s="41"/>
      <c r="D43" s="66">
        <f>D44+D45+D50</f>
        <v>1054519.53</v>
      </c>
      <c r="E43" s="99">
        <f>E44</f>
        <v>457407.44000000006</v>
      </c>
      <c r="F43" s="99">
        <f>F44</f>
        <v>341565.27999999997</v>
      </c>
      <c r="G43" s="99">
        <v>0</v>
      </c>
      <c r="H43" s="45">
        <f t="shared" ref="H43:H50" si="4">SUM(E43:G43)</f>
        <v>798972.72</v>
      </c>
      <c r="I43" s="46">
        <f>H43/D43*100</f>
        <v>75.766517098075937</v>
      </c>
    </row>
    <row r="44" spans="1:9" s="47" customFormat="1" ht="12.75" customHeight="1" x14ac:dyDescent="0.25">
      <c r="A44" s="98" t="s">
        <v>65</v>
      </c>
      <c r="B44" s="49" t="s">
        <v>66</v>
      </c>
      <c r="C44" s="50"/>
      <c r="D44" s="100">
        <v>1054519.53</v>
      </c>
      <c r="E44" s="101">
        <f>E55</f>
        <v>457407.44000000006</v>
      </c>
      <c r="F44" s="101">
        <f>F55</f>
        <v>341565.27999999997</v>
      </c>
      <c r="G44" s="101">
        <v>0</v>
      </c>
      <c r="H44" s="45">
        <f t="shared" si="4"/>
        <v>798972.72</v>
      </c>
      <c r="I44" s="46">
        <f>H44/D44*100</f>
        <v>75.766517098075937</v>
      </c>
    </row>
    <row r="45" spans="1:9" s="47" customFormat="1" x14ac:dyDescent="0.25">
      <c r="A45" s="98" t="s">
        <v>67</v>
      </c>
      <c r="B45" s="49" t="s">
        <v>68</v>
      </c>
      <c r="C45" s="50"/>
      <c r="D45" s="100">
        <f>SUM(D46:D49)</f>
        <v>0</v>
      </c>
      <c r="E45" s="101">
        <v>0</v>
      </c>
      <c r="F45" s="70">
        <f>SUM(F46:F49)</f>
        <v>0</v>
      </c>
      <c r="G45" s="70">
        <f>SUM(G46:G49)</f>
        <v>0</v>
      </c>
      <c r="H45" s="45">
        <f t="shared" si="4"/>
        <v>0</v>
      </c>
      <c r="I45" s="46"/>
    </row>
    <row r="46" spans="1:9" s="108" customFormat="1" ht="25.5" customHeight="1" x14ac:dyDescent="0.25">
      <c r="A46" s="102" t="s">
        <v>69</v>
      </c>
      <c r="B46" s="103"/>
      <c r="C46" s="104" t="s">
        <v>47</v>
      </c>
      <c r="D46" s="63">
        <v>0</v>
      </c>
      <c r="E46" s="105">
        <v>0</v>
      </c>
      <c r="F46" s="106">
        <v>0</v>
      </c>
      <c r="G46" s="107">
        <v>0</v>
      </c>
      <c r="H46" s="45">
        <f t="shared" si="4"/>
        <v>0</v>
      </c>
      <c r="I46" s="46" t="str">
        <f>IFERROR(H46/D46*100, "0")</f>
        <v>0</v>
      </c>
    </row>
    <row r="47" spans="1:9" s="108" customFormat="1" ht="12.75" customHeight="1" x14ac:dyDescent="0.25">
      <c r="A47" s="102" t="s">
        <v>70</v>
      </c>
      <c r="B47" s="109"/>
      <c r="C47" s="104" t="s">
        <v>49</v>
      </c>
      <c r="D47" s="63">
        <v>0</v>
      </c>
      <c r="E47" s="105">
        <v>0</v>
      </c>
      <c r="F47" s="106">
        <v>0</v>
      </c>
      <c r="G47" s="107">
        <v>0</v>
      </c>
      <c r="H47" s="45">
        <f t="shared" si="4"/>
        <v>0</v>
      </c>
      <c r="I47" s="46" t="str">
        <f>IFERROR(H47/D47*100,"0")</f>
        <v>0</v>
      </c>
    </row>
    <row r="48" spans="1:9" s="108" customFormat="1" ht="12.75" customHeight="1" x14ac:dyDescent="0.25">
      <c r="A48" s="102" t="s">
        <v>71</v>
      </c>
      <c r="B48" s="109"/>
      <c r="C48" s="104" t="s">
        <v>72</v>
      </c>
      <c r="D48" s="63">
        <v>0</v>
      </c>
      <c r="E48" s="105">
        <v>0</v>
      </c>
      <c r="F48" s="106">
        <v>0</v>
      </c>
      <c r="G48" s="107">
        <v>0</v>
      </c>
      <c r="H48" s="45">
        <f t="shared" si="4"/>
        <v>0</v>
      </c>
      <c r="I48" s="46" t="str">
        <f>IFERROR(H48/D48*100,"0")</f>
        <v>0</v>
      </c>
    </row>
    <row r="49" spans="1:9" s="108" customFormat="1" ht="12.75" customHeight="1" x14ac:dyDescent="0.25">
      <c r="A49" s="102" t="s">
        <v>73</v>
      </c>
      <c r="B49" s="109"/>
      <c r="C49" s="104" t="s">
        <v>53</v>
      </c>
      <c r="D49" s="63">
        <v>0</v>
      </c>
      <c r="E49" s="105">
        <v>0</v>
      </c>
      <c r="F49" s="106">
        <v>0</v>
      </c>
      <c r="G49" s="107">
        <v>0</v>
      </c>
      <c r="H49" s="45">
        <f t="shared" si="4"/>
        <v>0</v>
      </c>
      <c r="I49" s="46" t="str">
        <f>IFERROR(H49/D49*100,"0")</f>
        <v>0</v>
      </c>
    </row>
    <row r="50" spans="1:9" s="108" customFormat="1" x14ac:dyDescent="0.25">
      <c r="A50" s="98" t="s">
        <v>74</v>
      </c>
      <c r="B50" s="49" t="s">
        <v>75</v>
      </c>
      <c r="C50" s="50"/>
      <c r="D50" s="100">
        <v>0</v>
      </c>
      <c r="E50" s="99">
        <v>0</v>
      </c>
      <c r="F50" s="107">
        <v>0</v>
      </c>
      <c r="G50" s="107">
        <v>0</v>
      </c>
      <c r="H50" s="45">
        <f t="shared" si="4"/>
        <v>0</v>
      </c>
      <c r="I50" s="46" t="str">
        <f t="shared" ref="I50:I52" si="5">IFERROR(H50/D50*100, "0")</f>
        <v>0</v>
      </c>
    </row>
    <row r="51" spans="1:9" s="112" customFormat="1" ht="15" customHeight="1" x14ac:dyDescent="0.25">
      <c r="A51" s="98" t="s">
        <v>76</v>
      </c>
      <c r="B51" s="40" t="s">
        <v>77</v>
      </c>
      <c r="C51" s="41"/>
      <c r="D51" s="100">
        <v>0</v>
      </c>
      <c r="E51" s="101">
        <f>E52</f>
        <v>0</v>
      </c>
      <c r="F51" s="101">
        <f t="shared" ref="F51:G51" si="6">F52</f>
        <v>0</v>
      </c>
      <c r="G51" s="101">
        <f t="shared" si="6"/>
        <v>0</v>
      </c>
      <c r="H51" s="111">
        <f>H52</f>
        <v>0</v>
      </c>
      <c r="I51" s="46" t="str">
        <f t="shared" si="5"/>
        <v>0</v>
      </c>
    </row>
    <row r="52" spans="1:9" s="112" customFormat="1" x14ac:dyDescent="0.25">
      <c r="A52" s="110" t="s">
        <v>78</v>
      </c>
      <c r="B52" s="49" t="s">
        <v>79</v>
      </c>
      <c r="C52" s="50"/>
      <c r="D52" s="100">
        <v>0</v>
      </c>
      <c r="E52" s="101">
        <v>0</v>
      </c>
      <c r="F52" s="113">
        <v>0</v>
      </c>
      <c r="G52" s="113">
        <v>0</v>
      </c>
      <c r="H52" s="111">
        <f>SUM(E52:G52)</f>
        <v>0</v>
      </c>
      <c r="I52" s="46" t="str">
        <f t="shared" si="5"/>
        <v>0</v>
      </c>
    </row>
    <row r="53" spans="1:9" s="47" customFormat="1" ht="8.1" customHeight="1" x14ac:dyDescent="0.2">
      <c r="A53" s="1"/>
      <c r="B53" s="114"/>
      <c r="C53" s="114"/>
      <c r="D53" s="115"/>
      <c r="E53" s="115"/>
      <c r="F53" s="89"/>
      <c r="G53" s="89"/>
      <c r="H53" s="87"/>
      <c r="I53" s="88"/>
    </row>
    <row r="54" spans="1:9" s="38" customFormat="1" ht="27" customHeight="1" x14ac:dyDescent="0.2">
      <c r="A54" s="1"/>
      <c r="B54" s="116" t="s">
        <v>80</v>
      </c>
      <c r="C54" s="117"/>
      <c r="D54" s="96" t="s">
        <v>62</v>
      </c>
      <c r="E54" s="34" t="s">
        <v>12</v>
      </c>
      <c r="F54" s="35" t="s">
        <v>13</v>
      </c>
      <c r="G54" s="34" t="s">
        <v>14</v>
      </c>
      <c r="H54" s="36" t="s">
        <v>15</v>
      </c>
      <c r="I54" s="97" t="s">
        <v>16</v>
      </c>
    </row>
    <row r="55" spans="1:9" s="47" customFormat="1" ht="18" customHeight="1" x14ac:dyDescent="0.25">
      <c r="A55" s="39" t="s">
        <v>81</v>
      </c>
      <c r="B55" s="40" t="s">
        <v>82</v>
      </c>
      <c r="C55" s="41"/>
      <c r="D55" s="118">
        <f>D56+D155</f>
        <v>1054519.53</v>
      </c>
      <c r="E55" s="119">
        <f>E56+E155</f>
        <v>457407.44000000006</v>
      </c>
      <c r="F55" s="120">
        <f>F56+F155</f>
        <v>341565.27999999997</v>
      </c>
      <c r="G55" s="121">
        <f>G56+G155</f>
        <v>0</v>
      </c>
      <c r="H55" s="122">
        <f>H56+H155</f>
        <v>798972.72000000009</v>
      </c>
      <c r="I55" s="123">
        <f>H55/D55*100</f>
        <v>75.766517098075951</v>
      </c>
    </row>
    <row r="56" spans="1:9" s="47" customFormat="1" ht="18" customHeight="1" x14ac:dyDescent="0.25">
      <c r="A56" s="39" t="s">
        <v>83</v>
      </c>
      <c r="B56" s="49" t="s">
        <v>84</v>
      </c>
      <c r="C56" s="50"/>
      <c r="D56" s="118">
        <f>D57+D70+D79+D96+D103+D148</f>
        <v>1054519.53</v>
      </c>
      <c r="E56" s="119">
        <f>E57+E70+E79+E96+E103+E148</f>
        <v>457407.44000000006</v>
      </c>
      <c r="F56" s="120">
        <f>F57+F70+F79+F96+F103+F148</f>
        <v>341565.27999999997</v>
      </c>
      <c r="G56" s="121">
        <f>G57+G70+G79+G96+G103+G148</f>
        <v>0</v>
      </c>
      <c r="H56" s="122">
        <f>H57+H70+H79+H96+H103+H148</f>
        <v>798972.72000000009</v>
      </c>
      <c r="I56" s="123">
        <f>H56/D56*100</f>
        <v>75.766517098075951</v>
      </c>
    </row>
    <row r="57" spans="1:9" s="47" customFormat="1" ht="12.75" customHeight="1" x14ac:dyDescent="0.25">
      <c r="A57" s="39" t="s">
        <v>85</v>
      </c>
      <c r="B57" s="124"/>
      <c r="C57" s="125" t="s">
        <v>86</v>
      </c>
      <c r="D57" s="126">
        <f>D58+D61+D64+D67</f>
        <v>914019.53</v>
      </c>
      <c r="E57" s="126">
        <f>E58+E61+E64+E67</f>
        <v>431423.67000000004</v>
      </c>
      <c r="F57" s="127">
        <f>F58+F61+F64+F67</f>
        <v>243139.90999999997</v>
      </c>
      <c r="G57" s="128">
        <f t="shared" ref="G57" si="7">G58+G61+G64+G67</f>
        <v>0</v>
      </c>
      <c r="H57" s="126">
        <f>H58+H61+H64+H67</f>
        <v>674563.58000000007</v>
      </c>
      <c r="I57" s="123">
        <f>H57/D57*100</f>
        <v>73.801878172121775</v>
      </c>
    </row>
    <row r="58" spans="1:9" s="47" customFormat="1" ht="15" x14ac:dyDescent="0.25">
      <c r="A58" s="129" t="s">
        <v>87</v>
      </c>
      <c r="B58" s="109"/>
      <c r="C58" s="130" t="s">
        <v>88</v>
      </c>
      <c r="D58" s="59">
        <f>D59+D60</f>
        <v>0</v>
      </c>
      <c r="E58" s="259">
        <f>SUM(E59:E60)</f>
        <v>0</v>
      </c>
      <c r="F58" s="120">
        <f t="shared" ref="F58" si="8">SUM(F59:F60)</f>
        <v>0</v>
      </c>
      <c r="G58" s="260">
        <f>SUMIF('[1]Matriz-MRSP'!A:A,'PrevistoxReal MRSP'!A58,'[1]Matriz-MRSP'!T:T)</f>
        <v>0</v>
      </c>
      <c r="H58" s="131">
        <f>SUM(H59:H60)</f>
        <v>0</v>
      </c>
      <c r="I58" s="46" t="str">
        <f>IFERROR(H58/D58*100, "0")</f>
        <v>0</v>
      </c>
    </row>
    <row r="59" spans="1:9" s="47" customFormat="1" x14ac:dyDescent="0.25">
      <c r="A59" s="129" t="s">
        <v>89</v>
      </c>
      <c r="B59" s="132"/>
      <c r="C59" s="133" t="s">
        <v>90</v>
      </c>
      <c r="D59" s="59">
        <v>0</v>
      </c>
      <c r="E59" s="101">
        <f>SUMIF('[1]Matriz-MRSP'!A:A,'PrevistoxReal MRSP'!A59,'[1]Matriz-MRSP'!O:O)</f>
        <v>0</v>
      </c>
      <c r="F59" s="120">
        <v>0</v>
      </c>
      <c r="G59" s="260">
        <f>SUMIF('[1]Matriz-MRSP'!A:A,'PrevistoxReal MRSP'!A59,'[1]Matriz-MRSP'!T:T)</f>
        <v>0</v>
      </c>
      <c r="H59" s="134">
        <f>SUM(E59:G59)</f>
        <v>0</v>
      </c>
      <c r="I59" s="46" t="str">
        <f>IFERROR(H59/D59*100, "0")</f>
        <v>0</v>
      </c>
    </row>
    <row r="60" spans="1:9" s="47" customFormat="1" x14ac:dyDescent="0.25">
      <c r="A60" s="129" t="s">
        <v>91</v>
      </c>
      <c r="B60" s="132"/>
      <c r="C60" s="133" t="s">
        <v>92</v>
      </c>
      <c r="D60" s="59">
        <v>0</v>
      </c>
      <c r="E60" s="101">
        <f>SUMIF('[1]Matriz-MRSP'!A:A,'PrevistoxReal MRSP'!A60,'[1]Matriz-MRSP'!O:O)</f>
        <v>0</v>
      </c>
      <c r="F60" s="120">
        <v>0</v>
      </c>
      <c r="G60" s="260">
        <f>SUMIF('[1]Matriz-MRSP'!A:A,'PrevistoxReal MRSP'!A60,'[1]Matriz-MRSP'!T:T)</f>
        <v>0</v>
      </c>
      <c r="H60" s="134">
        <f>SUM(E60:G60)</f>
        <v>0</v>
      </c>
      <c r="I60" s="46" t="str">
        <f>IFERROR(H60/D60*100, "0")</f>
        <v>0</v>
      </c>
    </row>
    <row r="61" spans="1:9" s="47" customFormat="1" ht="12.75" customHeight="1" x14ac:dyDescent="0.25">
      <c r="A61" s="129" t="s">
        <v>93</v>
      </c>
      <c r="B61" s="109"/>
      <c r="C61" s="130" t="s">
        <v>94</v>
      </c>
      <c r="D61" s="261">
        <f>D63</f>
        <v>893193.76</v>
      </c>
      <c r="E61" s="262">
        <f>E62+E63</f>
        <v>426723.67000000004</v>
      </c>
      <c r="F61" s="262">
        <f t="shared" ref="F61" si="9">F62+F63</f>
        <v>240639.90999999997</v>
      </c>
      <c r="G61" s="120">
        <f>G62+G63</f>
        <v>0</v>
      </c>
      <c r="H61" s="131">
        <f>SUM(H62:H63)</f>
        <v>667363.58000000007</v>
      </c>
      <c r="I61" s="46">
        <f t="shared" ref="I61:I63" si="10">IFERROR(H61/D61*100, "0")</f>
        <v>74.716551983077011</v>
      </c>
    </row>
    <row r="62" spans="1:9" s="47" customFormat="1" x14ac:dyDescent="0.25">
      <c r="A62" s="129" t="s">
        <v>95</v>
      </c>
      <c r="B62" s="132"/>
      <c r="C62" s="133" t="s">
        <v>90</v>
      </c>
      <c r="D62" s="59">
        <v>0</v>
      </c>
      <c r="E62" s="101">
        <f>SUMIF('[1]Matriz-MRSP'!A:A,'PrevistoxReal MRSP'!A62,'[1]Matriz-MRSP'!O:O)</f>
        <v>0</v>
      </c>
      <c r="F62" s="120">
        <v>0</v>
      </c>
      <c r="G62" s="260">
        <f>SUMIF('[1]Matriz-MRSP'!A:A,'PrevistoxReal MRSP'!A62,'[1]Matriz-MRSP'!T:T)</f>
        <v>0</v>
      </c>
      <c r="H62" s="134">
        <f>SUM(E62:G62)</f>
        <v>0</v>
      </c>
      <c r="I62" s="46" t="str">
        <f t="shared" si="10"/>
        <v>0</v>
      </c>
    </row>
    <row r="63" spans="1:9" s="47" customFormat="1" x14ac:dyDescent="0.25">
      <c r="A63" s="129" t="s">
        <v>96</v>
      </c>
      <c r="B63" s="132"/>
      <c r="C63" s="133" t="s">
        <v>92</v>
      </c>
      <c r="D63" s="59">
        <v>893193.76</v>
      </c>
      <c r="E63" s="260">
        <f>SUMIF('[1]Matriz-MRSP'!A:A,'PrevistoxReal MRSP'!A63,'[1]Matriz-MRSP'!J:J)</f>
        <v>426723.67000000004</v>
      </c>
      <c r="F63" s="260">
        <f>SUMIF('[1]Matriz-MRSP'!A:A,'PrevistoxReal MRSP'!A63,'[1]Matriz-MRSP'!O:O)</f>
        <v>240639.90999999997</v>
      </c>
      <c r="G63" s="260">
        <f>SUMIF('[1]Matriz-MRSP'!A:A,'PrevistoxReal MRSP'!A63,'[1]Matriz-MRSP'!T:T)</f>
        <v>0</v>
      </c>
      <c r="H63" s="134">
        <f>SUM(E63:G63)</f>
        <v>667363.58000000007</v>
      </c>
      <c r="I63" s="46">
        <f t="shared" si="10"/>
        <v>74.716551983077011</v>
      </c>
    </row>
    <row r="64" spans="1:9" s="47" customFormat="1" ht="12.75" customHeight="1" x14ac:dyDescent="0.25">
      <c r="A64" s="129" t="s">
        <v>97</v>
      </c>
      <c r="B64" s="109"/>
      <c r="C64" s="130" t="s">
        <v>98</v>
      </c>
      <c r="D64" s="261">
        <f>SUM(D65:D66)</f>
        <v>8879.77</v>
      </c>
      <c r="E64" s="262">
        <f>SUM(E65:E66)</f>
        <v>4700</v>
      </c>
      <c r="F64" s="262">
        <f t="shared" ref="F64:G64" si="11">SUM(F65:F66)</f>
        <v>2500</v>
      </c>
      <c r="G64" s="120">
        <f t="shared" si="11"/>
        <v>0</v>
      </c>
      <c r="H64" s="131">
        <f>SUM(H65:H66)</f>
        <v>7200</v>
      </c>
      <c r="I64" s="46">
        <f t="shared" ref="I64:I66" si="12">H64/D64*100</f>
        <v>81.083181208522291</v>
      </c>
    </row>
    <row r="65" spans="1:9" s="47" customFormat="1" x14ac:dyDescent="0.25">
      <c r="A65" s="129" t="s">
        <v>99</v>
      </c>
      <c r="B65" s="132"/>
      <c r="C65" s="133" t="s">
        <v>90</v>
      </c>
      <c r="D65" s="59">
        <v>0</v>
      </c>
      <c r="E65" s="101">
        <f>SUMIF('[1]Matriz-MRSP'!A:A,'PrevistoxReal MRSP'!A65,'[1]Matriz-MRSP'!O:O)</f>
        <v>0</v>
      </c>
      <c r="F65" s="263">
        <v>0</v>
      </c>
      <c r="G65" s="260">
        <f>SUMIF('[1]Matriz-MRSP'!A:A,'PrevistoxReal MRSP'!A65,'[1]Matriz-MRSP'!T:T)</f>
        <v>0</v>
      </c>
      <c r="H65" s="134">
        <f>SUM(E65:G65)</f>
        <v>0</v>
      </c>
      <c r="I65" s="46" t="str">
        <f>IFERROR(H65/D65*100, "0")</f>
        <v>0</v>
      </c>
    </row>
    <row r="66" spans="1:9" s="47" customFormat="1" x14ac:dyDescent="0.25">
      <c r="A66" s="129" t="s">
        <v>100</v>
      </c>
      <c r="B66" s="132"/>
      <c r="C66" s="133" t="s">
        <v>92</v>
      </c>
      <c r="D66" s="59">
        <v>8879.77</v>
      </c>
      <c r="E66" s="260">
        <f>SUMIF('[1]Matriz-MRSP'!A:A,'PrevistoxReal MRSP'!A66,'[1]Matriz-MRSP'!J:J)</f>
        <v>4700</v>
      </c>
      <c r="F66" s="260">
        <f>SUMIF('[1]Matriz-MRSP'!A:A,'PrevistoxReal MRSP'!A66,'[1]Matriz-MRSP'!O:O)</f>
        <v>2500</v>
      </c>
      <c r="G66" s="260">
        <f>SUMIF('[1]Matriz-MRSP'!A:A,'PrevistoxReal MRSP'!A66,'[1]Matriz-MRSP'!T:T)</f>
        <v>0</v>
      </c>
      <c r="H66" s="134">
        <f>SUM(E66:G66)</f>
        <v>7200</v>
      </c>
      <c r="I66" s="46">
        <f t="shared" si="12"/>
        <v>81.083181208522291</v>
      </c>
    </row>
    <row r="67" spans="1:9" s="47" customFormat="1" ht="12.75" customHeight="1" x14ac:dyDescent="0.25">
      <c r="A67" s="129" t="s">
        <v>101</v>
      </c>
      <c r="B67" s="109"/>
      <c r="C67" s="130" t="s">
        <v>102</v>
      </c>
      <c r="D67" s="54">
        <f>D68+D69</f>
        <v>11946</v>
      </c>
      <c r="E67" s="120">
        <f>SUM(E68:E69)</f>
        <v>0</v>
      </c>
      <c r="F67" s="120">
        <f t="shared" ref="F67" si="13">SUM(F68:F69)</f>
        <v>0</v>
      </c>
      <c r="G67" s="260">
        <f>SUMIF('[1]Matriz-MRSP'!A:A,'PrevistoxReal MRSP'!A67,'[1]Matriz-MRSP'!T:T)</f>
        <v>0</v>
      </c>
      <c r="H67" s="131">
        <f>SUM(H68:H69)</f>
        <v>0</v>
      </c>
      <c r="I67" s="46">
        <f>IFERROR(H67/D67*100,"0")</f>
        <v>0</v>
      </c>
    </row>
    <row r="68" spans="1:9" s="47" customFormat="1" x14ac:dyDescent="0.25">
      <c r="A68" s="129" t="s">
        <v>103</v>
      </c>
      <c r="B68" s="132"/>
      <c r="C68" s="133" t="s">
        <v>90</v>
      </c>
      <c r="D68" s="59">
        <v>0</v>
      </c>
      <c r="E68" s="105">
        <v>0</v>
      </c>
      <c r="F68" s="106">
        <v>0</v>
      </c>
      <c r="G68" s="260">
        <f>SUMIF('[1]Matriz-MRSP'!A:A,'PrevistoxReal MRSP'!A68,'[1]Matriz-MRSP'!T:T)</f>
        <v>0</v>
      </c>
      <c r="H68" s="134">
        <f>SUM(E68:G68)</f>
        <v>0</v>
      </c>
      <c r="I68" s="46" t="str">
        <f>IFERROR(H68/D68*100,"0")</f>
        <v>0</v>
      </c>
    </row>
    <row r="69" spans="1:9" s="47" customFormat="1" x14ac:dyDescent="0.25">
      <c r="A69" s="129" t="s">
        <v>104</v>
      </c>
      <c r="B69" s="132"/>
      <c r="C69" s="133" t="s">
        <v>92</v>
      </c>
      <c r="D69" s="59">
        <v>11946</v>
      </c>
      <c r="E69" s="105">
        <v>0</v>
      </c>
      <c r="F69" s="106">
        <v>0</v>
      </c>
      <c r="G69" s="260">
        <f>SUMIF('[1]Matriz-MRSP'!A:A,'PrevistoxReal MRSP'!A69,'[1]Matriz-MRSP'!T:T)</f>
        <v>0</v>
      </c>
      <c r="H69" s="134">
        <f>SUM(E69:G69)</f>
        <v>0</v>
      </c>
      <c r="I69" s="46">
        <f>IFERROR(H69/D69*100,"0")</f>
        <v>0</v>
      </c>
    </row>
    <row r="70" spans="1:9" s="47" customFormat="1" ht="28.5" customHeight="1" x14ac:dyDescent="0.25">
      <c r="A70" s="39" t="s">
        <v>105</v>
      </c>
      <c r="B70" s="124"/>
      <c r="C70" s="125" t="s">
        <v>106</v>
      </c>
      <c r="D70" s="54">
        <f t="shared" ref="D70" si="14">SUM(D71:D78)</f>
        <v>0</v>
      </c>
      <c r="E70" s="120">
        <f>SUM(E71:E78)</f>
        <v>0</v>
      </c>
      <c r="F70" s="120">
        <f>SUM(F71:F78)</f>
        <v>0</v>
      </c>
      <c r="G70" s="120">
        <f>SUM(G71:G78)</f>
        <v>0</v>
      </c>
      <c r="H70" s="131">
        <f>SUM(H71:H78)</f>
        <v>0</v>
      </c>
      <c r="I70" s="46" t="str">
        <f t="shared" ref="I70:I75" si="15">IFERROR(H70/D70*100, "0")</f>
        <v>0</v>
      </c>
    </row>
    <row r="71" spans="1:9" s="47" customFormat="1" x14ac:dyDescent="0.25">
      <c r="A71" s="129" t="s">
        <v>107</v>
      </c>
      <c r="B71" s="132"/>
      <c r="C71" s="104" t="s">
        <v>108</v>
      </c>
      <c r="D71" s="63">
        <v>0</v>
      </c>
      <c r="E71" s="101">
        <f>SUMIF('[1]Matriz-MRSP'!A:A,'PrevistoxReal MRSP'!A71,'[1]Matriz-MRSP'!O:O)</f>
        <v>0</v>
      </c>
      <c r="F71" s="260">
        <f>SUMIF('[1]Matriz-MRSP'!A:A,'PrevistoxReal MRSP'!A71,'[1]Matriz-MRSP'!O:O)</f>
        <v>0</v>
      </c>
      <c r="G71" s="260">
        <f>SUMIF('[1]Matriz-MRSP'!A:A,'PrevistoxReal MRSP'!A71,'[1]Matriz-MRSP'!T:T)</f>
        <v>0</v>
      </c>
      <c r="H71" s="134">
        <f t="shared" ref="H71:H78" si="16">SUM(E71:G71)</f>
        <v>0</v>
      </c>
      <c r="I71" s="46" t="str">
        <f t="shared" si="15"/>
        <v>0</v>
      </c>
    </row>
    <row r="72" spans="1:9" s="47" customFormat="1" ht="12.75" customHeight="1" x14ac:dyDescent="0.25">
      <c r="A72" s="129" t="s">
        <v>109</v>
      </c>
      <c r="B72" s="132"/>
      <c r="C72" s="104" t="s">
        <v>110</v>
      </c>
      <c r="D72" s="63">
        <v>0</v>
      </c>
      <c r="E72" s="101">
        <f>SUMIF('[1]Matriz-MRSP'!A:A,'PrevistoxReal MRSP'!A72,'[1]Matriz-MRSP'!O:O)</f>
        <v>0</v>
      </c>
      <c r="F72" s="260">
        <f>SUMIF('[1]Matriz-MRSP'!A:A,'PrevistoxReal MRSP'!A72,'[1]Matriz-MRSP'!O:O)</f>
        <v>0</v>
      </c>
      <c r="G72" s="260">
        <f>SUMIF('[1]Matriz-MRSP'!A:A,'PrevistoxReal MRSP'!A72,'[1]Matriz-MRSP'!T:T)</f>
        <v>0</v>
      </c>
      <c r="H72" s="134">
        <f t="shared" si="16"/>
        <v>0</v>
      </c>
      <c r="I72" s="46" t="str">
        <f t="shared" si="15"/>
        <v>0</v>
      </c>
    </row>
    <row r="73" spans="1:9" s="47" customFormat="1" x14ac:dyDescent="0.25">
      <c r="A73" s="129" t="s">
        <v>111</v>
      </c>
      <c r="B73" s="132"/>
      <c r="C73" s="104" t="s">
        <v>112</v>
      </c>
      <c r="D73" s="63">
        <v>0</v>
      </c>
      <c r="E73" s="101">
        <f>SUMIF('[1]Matriz-MRSP'!A:A,'PrevistoxReal MRSP'!A73,'[1]Matriz-MRSP'!O:O)</f>
        <v>0</v>
      </c>
      <c r="F73" s="260">
        <f>SUMIF('[1]Matriz-MRSP'!A:A,'PrevistoxReal MRSP'!A73,'[1]Matriz-MRSP'!O:O)</f>
        <v>0</v>
      </c>
      <c r="G73" s="260">
        <f>SUMIF('[1]Matriz-MRSP'!A:A,'PrevistoxReal MRSP'!A73,'[1]Matriz-MRSP'!T:T)</f>
        <v>0</v>
      </c>
      <c r="H73" s="134">
        <f t="shared" si="16"/>
        <v>0</v>
      </c>
      <c r="I73" s="46" t="str">
        <f t="shared" si="15"/>
        <v>0</v>
      </c>
    </row>
    <row r="74" spans="1:9" s="47" customFormat="1" ht="12.75" customHeight="1" x14ac:dyDescent="0.25">
      <c r="A74" s="129" t="s">
        <v>113</v>
      </c>
      <c r="B74" s="132"/>
      <c r="C74" s="104" t="s">
        <v>114</v>
      </c>
      <c r="D74" s="63">
        <v>0</v>
      </c>
      <c r="E74" s="101">
        <f>SUMIF('[1]Matriz-MRSP'!A:A,'PrevistoxReal MRSP'!A74,'[1]Matriz-MRSP'!O:O)</f>
        <v>0</v>
      </c>
      <c r="F74" s="260">
        <f>SUMIF('[1]Matriz-MRSP'!A:A,'PrevistoxReal MRSP'!A74,'[1]Matriz-MRSP'!O:O)</f>
        <v>0</v>
      </c>
      <c r="G74" s="260">
        <f>SUMIF('[1]Matriz-MRSP'!A:A,'PrevistoxReal MRSP'!A74,'[1]Matriz-MRSP'!T:T)</f>
        <v>0</v>
      </c>
      <c r="H74" s="134">
        <f t="shared" si="16"/>
        <v>0</v>
      </c>
      <c r="I74" s="46" t="str">
        <f t="shared" si="15"/>
        <v>0</v>
      </c>
    </row>
    <row r="75" spans="1:9" s="47" customFormat="1" ht="12.75" customHeight="1" x14ac:dyDescent="0.25">
      <c r="A75" s="129" t="s">
        <v>115</v>
      </c>
      <c r="B75" s="132"/>
      <c r="C75" s="104" t="s">
        <v>116</v>
      </c>
      <c r="D75" s="63">
        <v>0</v>
      </c>
      <c r="E75" s="101">
        <f>SUMIF('[1]Matriz-MRSP'!A:A,'PrevistoxReal MRSP'!A75,'[1]Matriz-MRSP'!J:J)</f>
        <v>0</v>
      </c>
      <c r="F75" s="260">
        <v>0</v>
      </c>
      <c r="G75" s="260">
        <f>SUMIF('[1]Matriz-MRSP'!A:A,'PrevistoxReal MRSP'!A75,'[1]Matriz-MRSP'!T:T)</f>
        <v>0</v>
      </c>
      <c r="H75" s="134">
        <f t="shared" si="16"/>
        <v>0</v>
      </c>
      <c r="I75" s="46" t="str">
        <f t="shared" si="15"/>
        <v>0</v>
      </c>
    </row>
    <row r="76" spans="1:9" s="47" customFormat="1" x14ac:dyDescent="0.25">
      <c r="A76" s="129" t="s">
        <v>117</v>
      </c>
      <c r="B76" s="57"/>
      <c r="C76" s="58" t="s">
        <v>118</v>
      </c>
      <c r="D76" s="63">
        <v>0</v>
      </c>
      <c r="E76" s="101">
        <f>SUMIF('[1]Matriz-MRSP'!A:A,'PrevistoxReal MRSP'!A76,'[1]Matriz-MRSP'!O:O)</f>
        <v>0</v>
      </c>
      <c r="F76" s="260">
        <f>SUMIF('[1]Matriz-MRSP'!A:A,'PrevistoxReal MRSP'!A76,'[1]Matriz-MRSP'!O:O)</f>
        <v>0</v>
      </c>
      <c r="G76" s="260">
        <f>SUMIF('[1]Matriz-MRSP'!A:A,'PrevistoxReal MRSP'!A76,'[1]Matriz-MRSP'!T:T)</f>
        <v>0</v>
      </c>
      <c r="H76" s="134">
        <f t="shared" si="16"/>
        <v>0</v>
      </c>
      <c r="I76" s="46" t="str">
        <f>IFERROR(H76/D76*100,"0")</f>
        <v>0</v>
      </c>
    </row>
    <row r="77" spans="1:9" s="47" customFormat="1" x14ac:dyDescent="0.25">
      <c r="A77" s="129" t="s">
        <v>119</v>
      </c>
      <c r="B77" s="132"/>
      <c r="C77" s="104" t="s">
        <v>120</v>
      </c>
      <c r="D77" s="63">
        <v>0</v>
      </c>
      <c r="E77" s="101">
        <f>SUMIF('[1]Matriz-MRSP'!A:A,'PrevistoxReal MRSP'!A77,'[1]Matriz-MRSP'!O:O)</f>
        <v>0</v>
      </c>
      <c r="F77" s="260">
        <f>SUMIF('[1]Matriz-MRSP'!A:A,'PrevistoxReal MRSP'!A77,'[1]Matriz-MRSP'!O:O)</f>
        <v>0</v>
      </c>
      <c r="G77" s="260">
        <f>SUMIF('[1]Matriz-MRSP'!A:A,'PrevistoxReal MRSP'!A77,'[1]Matriz-MRSP'!T:T)</f>
        <v>0</v>
      </c>
      <c r="H77" s="134">
        <f t="shared" si="16"/>
        <v>0</v>
      </c>
      <c r="I77" s="46" t="str">
        <f>IFERROR(H77/D77*100, "0")</f>
        <v>0</v>
      </c>
    </row>
    <row r="78" spans="1:9" s="47" customFormat="1" ht="12.75" customHeight="1" x14ac:dyDescent="0.25">
      <c r="A78" s="129" t="s">
        <v>121</v>
      </c>
      <c r="B78" s="132"/>
      <c r="C78" s="104" t="s">
        <v>122</v>
      </c>
      <c r="D78" s="63">
        <v>0</v>
      </c>
      <c r="E78" s="101">
        <f>SUMIF('[1]Matriz-MRSP'!A:A,'PrevistoxReal MRSP'!A78,'[1]Matriz-MRSP'!O:O)</f>
        <v>0</v>
      </c>
      <c r="F78" s="260">
        <f>SUMIF('[1]Matriz-MRSP'!A:A,'PrevistoxReal MRSP'!A78,'[1]Matriz-MRSP'!O:O)</f>
        <v>0</v>
      </c>
      <c r="G78" s="260">
        <f>SUMIF('[1]Matriz-MRSP'!A:A,'PrevistoxReal MRSP'!A78,'[1]Matriz-MRSP'!T:T)</f>
        <v>0</v>
      </c>
      <c r="H78" s="134">
        <f t="shared" si="16"/>
        <v>0</v>
      </c>
      <c r="I78" s="46" t="str">
        <f>IFERROR(H78/D78*100,"0")</f>
        <v>0</v>
      </c>
    </row>
    <row r="79" spans="1:9" s="47" customFormat="1" ht="18" customHeight="1" x14ac:dyDescent="0.25">
      <c r="A79" s="39" t="s">
        <v>123</v>
      </c>
      <c r="B79" s="124"/>
      <c r="C79" s="125" t="s">
        <v>124</v>
      </c>
      <c r="D79" s="54">
        <f>SUM(D80:D81)+SUM(D88:D95)</f>
        <v>0</v>
      </c>
      <c r="E79" s="99">
        <f>SUM(E80:E81)+SUM(E88:E95)</f>
        <v>0</v>
      </c>
      <c r="F79" s="99">
        <f>SUM(F80:F81)+SUM(F88:F95)</f>
        <v>0</v>
      </c>
      <c r="G79" s="99">
        <f>SUM(G80:G87)+SUM(G88:G95)</f>
        <v>0</v>
      </c>
      <c r="H79" s="99">
        <f>SUM(H80:H85)+SUM(H88:H95)</f>
        <v>0</v>
      </c>
      <c r="I79" s="46" t="str">
        <f>IFERROR(H79/D79*100, "0")</f>
        <v>0</v>
      </c>
    </row>
    <row r="80" spans="1:9" s="47" customFormat="1" ht="12.75" customHeight="1" x14ac:dyDescent="0.25">
      <c r="A80" s="129" t="s">
        <v>125</v>
      </c>
      <c r="B80" s="132"/>
      <c r="C80" s="104" t="s">
        <v>126</v>
      </c>
      <c r="D80" s="59">
        <v>0</v>
      </c>
      <c r="E80" s="105">
        <v>0</v>
      </c>
      <c r="F80" s="106">
        <v>0</v>
      </c>
      <c r="G80" s="260">
        <f>SUMIF('[1]Matriz-MRSP'!A:A,'PrevistoxReal MRSP'!A80,'[1]Matriz-MRSP'!T:T)</f>
        <v>0</v>
      </c>
      <c r="H80" s="134">
        <f t="shared" ref="H80:H93" si="17">SUM(E80:G80)</f>
        <v>0</v>
      </c>
      <c r="I80" s="46" t="str">
        <f>IFERROR(H80/D80*100,"0")</f>
        <v>0</v>
      </c>
    </row>
    <row r="81" spans="1:9" s="47" customFormat="1" x14ac:dyDescent="0.25">
      <c r="A81" s="129" t="s">
        <v>127</v>
      </c>
      <c r="B81" s="132"/>
      <c r="C81" s="137" t="s">
        <v>128</v>
      </c>
      <c r="D81" s="59">
        <v>0</v>
      </c>
      <c r="E81" s="105">
        <v>0</v>
      </c>
      <c r="F81" s="105">
        <v>0</v>
      </c>
      <c r="G81" s="260">
        <f>SUMIF('[1]Matriz-MRSP'!A:A,'PrevistoxReal MRSP'!A81,'[1]Matriz-MRSP'!T:T)</f>
        <v>0</v>
      </c>
      <c r="H81" s="134">
        <f t="shared" si="17"/>
        <v>0</v>
      </c>
      <c r="I81" s="46" t="str">
        <f t="shared" ref="I81:I86" si="18">IFERROR(H81/D81*100, "0")</f>
        <v>0</v>
      </c>
    </row>
    <row r="82" spans="1:9" s="47" customFormat="1" x14ac:dyDescent="0.25">
      <c r="A82" s="129" t="s">
        <v>129</v>
      </c>
      <c r="B82" s="132"/>
      <c r="C82" s="133" t="s">
        <v>130</v>
      </c>
      <c r="D82" s="59">
        <v>0</v>
      </c>
      <c r="E82" s="105">
        <v>0</v>
      </c>
      <c r="F82" s="106">
        <v>0</v>
      </c>
      <c r="G82" s="260">
        <f>SUMIF('[1]Matriz-MRSP'!A:A,'PrevistoxReal MRSP'!A82,'[1]Matriz-MRSP'!T:T)</f>
        <v>0</v>
      </c>
      <c r="H82" s="134">
        <f t="shared" si="17"/>
        <v>0</v>
      </c>
      <c r="I82" s="46" t="str">
        <f t="shared" si="18"/>
        <v>0</v>
      </c>
    </row>
    <row r="83" spans="1:9" s="47" customFormat="1" x14ac:dyDescent="0.25">
      <c r="A83" s="129" t="s">
        <v>131</v>
      </c>
      <c r="B83" s="132"/>
      <c r="C83" s="133" t="s">
        <v>132</v>
      </c>
      <c r="D83" s="59">
        <v>0</v>
      </c>
      <c r="E83" s="105">
        <v>0</v>
      </c>
      <c r="F83" s="106">
        <v>0</v>
      </c>
      <c r="G83" s="260">
        <f>SUMIF('[1]Matriz-MRSP'!A:A,'PrevistoxReal MRSP'!A83,'[1]Matriz-MRSP'!T:T)</f>
        <v>0</v>
      </c>
      <c r="H83" s="134">
        <f t="shared" si="17"/>
        <v>0</v>
      </c>
      <c r="I83" s="46" t="str">
        <f t="shared" si="18"/>
        <v>0</v>
      </c>
    </row>
    <row r="84" spans="1:9" s="47" customFormat="1" x14ac:dyDescent="0.25">
      <c r="A84" s="129" t="s">
        <v>133</v>
      </c>
      <c r="B84" s="132"/>
      <c r="C84" s="133" t="s">
        <v>134</v>
      </c>
      <c r="D84" s="59">
        <v>0</v>
      </c>
      <c r="E84" s="105">
        <v>0</v>
      </c>
      <c r="F84" s="106">
        <v>0</v>
      </c>
      <c r="G84" s="260">
        <f>SUMIF('[1]Matriz-MRSP'!A:A,'PrevistoxReal MRSP'!A84,'[1]Matriz-MRSP'!T:T)</f>
        <v>0</v>
      </c>
      <c r="H84" s="134">
        <f t="shared" si="17"/>
        <v>0</v>
      </c>
      <c r="I84" s="46" t="str">
        <f t="shared" si="18"/>
        <v>0</v>
      </c>
    </row>
    <row r="85" spans="1:9" s="47" customFormat="1" x14ac:dyDescent="0.25">
      <c r="A85" s="129" t="s">
        <v>135</v>
      </c>
      <c r="B85" s="132"/>
      <c r="C85" s="133" t="s">
        <v>136</v>
      </c>
      <c r="D85" s="59">
        <v>0</v>
      </c>
      <c r="E85" s="105">
        <v>0</v>
      </c>
      <c r="F85" s="106">
        <v>0</v>
      </c>
      <c r="G85" s="260">
        <f>SUMIF('[1]Matriz-MRSP'!A:A,'PrevistoxReal MRSP'!A85,'[1]Matriz-MRSP'!T:T)</f>
        <v>0</v>
      </c>
      <c r="H85" s="134">
        <f t="shared" si="17"/>
        <v>0</v>
      </c>
      <c r="I85" s="46" t="str">
        <f t="shared" si="18"/>
        <v>0</v>
      </c>
    </row>
    <row r="86" spans="1:9" s="47" customFormat="1" x14ac:dyDescent="0.25">
      <c r="A86" s="129" t="s">
        <v>137</v>
      </c>
      <c r="B86" s="132"/>
      <c r="C86" s="133" t="s">
        <v>138</v>
      </c>
      <c r="D86" s="59">
        <v>0</v>
      </c>
      <c r="E86" s="105">
        <v>0</v>
      </c>
      <c r="F86" s="106">
        <v>0</v>
      </c>
      <c r="G86" s="260">
        <f>SUMIF('[1]Matriz-MRSP'!A:A,'PrevistoxReal MRSP'!A86,'[1]Matriz-MRSP'!T:T)</f>
        <v>0</v>
      </c>
      <c r="H86" s="134">
        <f t="shared" si="17"/>
        <v>0</v>
      </c>
      <c r="I86" s="46" t="str">
        <f t="shared" si="18"/>
        <v>0</v>
      </c>
    </row>
    <row r="87" spans="1:9" s="47" customFormat="1" x14ac:dyDescent="0.25">
      <c r="A87" s="129" t="s">
        <v>139</v>
      </c>
      <c r="B87" s="132"/>
      <c r="C87" s="133" t="s">
        <v>140</v>
      </c>
      <c r="D87" s="59">
        <v>0</v>
      </c>
      <c r="E87" s="105">
        <v>0</v>
      </c>
      <c r="F87" s="106">
        <v>0</v>
      </c>
      <c r="G87" s="260">
        <f>SUMIF('[1]Matriz-MRSP'!A:A,'PrevistoxReal MRSP'!A87,'[1]Matriz-MRSP'!T:T)</f>
        <v>0</v>
      </c>
      <c r="H87" s="134">
        <f t="shared" si="17"/>
        <v>0</v>
      </c>
      <c r="I87" s="46" t="str">
        <f>IFERROR(H87/D87*100,"0")</f>
        <v>0</v>
      </c>
    </row>
    <row r="88" spans="1:9" s="47" customFormat="1" ht="12.75" customHeight="1" x14ac:dyDescent="0.25">
      <c r="A88" s="129" t="s">
        <v>141</v>
      </c>
      <c r="B88" s="57"/>
      <c r="C88" s="58" t="s">
        <v>142</v>
      </c>
      <c r="D88" s="59">
        <v>0</v>
      </c>
      <c r="E88" s="101">
        <f>SUMIF('[1]Matriz-MRSP'!A:A,'PrevistoxReal MRSP'!A88,'[1]Matriz-MRSP'!O:O)</f>
        <v>0</v>
      </c>
      <c r="F88" s="260">
        <f>SUMIF('[1]Matriz-MRSP'!A:A,'PrevistoxReal MRSP'!A88,'[1]Matriz-MRSP'!O:O)</f>
        <v>0</v>
      </c>
      <c r="G88" s="260">
        <f>SUMIF('[1]Matriz-MRSP'!A:A,'PrevistoxReal MRSP'!A88,'[1]Matriz-MRSP'!T:T)</f>
        <v>0</v>
      </c>
      <c r="H88" s="134">
        <f t="shared" si="17"/>
        <v>0</v>
      </c>
      <c r="I88" s="46" t="str">
        <f>IFERROR(H88/D88*100,"0")</f>
        <v>0</v>
      </c>
    </row>
    <row r="89" spans="1:9" s="47" customFormat="1" ht="12.75" customHeight="1" x14ac:dyDescent="0.25">
      <c r="A89" s="129" t="s">
        <v>143</v>
      </c>
      <c r="B89" s="132"/>
      <c r="C89" s="104" t="s">
        <v>392</v>
      </c>
      <c r="D89" s="59">
        <v>0</v>
      </c>
      <c r="E89" s="101">
        <f>SUMIF('[1]Matriz-MRSP'!A:A,'PrevistoxReal MRSP'!A89,'[1]Matriz-MRSP'!O:O)</f>
        <v>0</v>
      </c>
      <c r="F89" s="260">
        <f>SUMIF('[1]Matriz-MRSP'!A:A,'PrevistoxReal MRSP'!A89,'[1]Matriz-MRSP'!O:O)</f>
        <v>0</v>
      </c>
      <c r="G89" s="260">
        <f>SUMIF('[1]Matriz-MRSP'!A:A,'PrevistoxReal MRSP'!A89,'[1]Matriz-MRSP'!T:T)</f>
        <v>0</v>
      </c>
      <c r="H89" s="134">
        <f t="shared" si="17"/>
        <v>0</v>
      </c>
      <c r="I89" s="46" t="str">
        <f t="shared" ref="I89:I92" si="19">IFERROR(H89/D89*100, "0")</f>
        <v>0</v>
      </c>
    </row>
    <row r="90" spans="1:9" s="47" customFormat="1" ht="12.75" customHeight="1" x14ac:dyDescent="0.25">
      <c r="A90" s="129" t="s">
        <v>145</v>
      </c>
      <c r="B90" s="57"/>
      <c r="C90" s="58" t="s">
        <v>146</v>
      </c>
      <c r="D90" s="59">
        <v>0</v>
      </c>
      <c r="E90" s="101">
        <f>SUMIF('[1]Matriz-MRSP'!A:A,'PrevistoxReal MRSP'!A90,'[1]Matriz-MRSP'!O:O)</f>
        <v>0</v>
      </c>
      <c r="F90" s="260">
        <f>SUMIF('[1]Matriz-MRSP'!A:A,'PrevistoxReal MRSP'!A90,'[1]Matriz-MRSP'!O:O)</f>
        <v>0</v>
      </c>
      <c r="G90" s="260">
        <f>SUMIF('[1]Matriz-MRSP'!A:A,'PrevistoxReal MRSP'!A90,'[1]Matriz-MRSP'!T:T)</f>
        <v>0</v>
      </c>
      <c r="H90" s="134">
        <f t="shared" si="17"/>
        <v>0</v>
      </c>
      <c r="I90" s="46" t="str">
        <f t="shared" si="19"/>
        <v>0</v>
      </c>
    </row>
    <row r="91" spans="1:9" s="47" customFormat="1" ht="12.75" customHeight="1" x14ac:dyDescent="0.25">
      <c r="A91" s="129" t="s">
        <v>147</v>
      </c>
      <c r="B91" s="132"/>
      <c r="C91" s="104" t="s">
        <v>148</v>
      </c>
      <c r="D91" s="59">
        <v>0</v>
      </c>
      <c r="E91" s="101">
        <f>SUMIF('[1]Matriz-MRSP'!A:A,'PrevistoxReal MRSP'!A91,'[1]Matriz-MRSP'!O:O)</f>
        <v>0</v>
      </c>
      <c r="F91" s="260">
        <f>SUMIF('[1]Matriz-MRSP'!A:A,'PrevistoxReal MRSP'!A91,'[1]Matriz-MRSP'!O:O)</f>
        <v>0</v>
      </c>
      <c r="G91" s="260">
        <f>SUMIF('[1]Matriz-MRSP'!A:A,'PrevistoxReal MRSP'!A91,'[1]Matriz-MRSP'!T:T)</f>
        <v>0</v>
      </c>
      <c r="H91" s="134">
        <f t="shared" si="17"/>
        <v>0</v>
      </c>
      <c r="I91" s="46" t="str">
        <f t="shared" si="19"/>
        <v>0</v>
      </c>
    </row>
    <row r="92" spans="1:9" s="47" customFormat="1" ht="12.75" customHeight="1" x14ac:dyDescent="0.25">
      <c r="A92" s="129" t="s">
        <v>149</v>
      </c>
      <c r="B92" s="132"/>
      <c r="C92" s="104" t="s">
        <v>150</v>
      </c>
      <c r="D92" s="59">
        <v>0</v>
      </c>
      <c r="E92" s="101">
        <f>SUMIF('[1]Matriz-MRSP'!A:A,'PrevistoxReal MRSP'!A92,'[1]Matriz-MRSP'!O:O)</f>
        <v>0</v>
      </c>
      <c r="F92" s="260">
        <f>SUMIF('[1]Matriz-MRSP'!A:A,'PrevistoxReal MRSP'!A92,'[1]Matriz-MRSP'!O:O)</f>
        <v>0</v>
      </c>
      <c r="G92" s="260">
        <f>SUMIF('[1]Matriz-MRSP'!A:A,'PrevistoxReal MRSP'!A92,'[1]Matriz-MRSP'!T:T)</f>
        <v>0</v>
      </c>
      <c r="H92" s="134">
        <f t="shared" si="17"/>
        <v>0</v>
      </c>
      <c r="I92" s="46" t="str">
        <f t="shared" si="19"/>
        <v>0</v>
      </c>
    </row>
    <row r="93" spans="1:9" s="47" customFormat="1" ht="12.75" customHeight="1" x14ac:dyDescent="0.25">
      <c r="A93" s="129" t="s">
        <v>151</v>
      </c>
      <c r="B93" s="132"/>
      <c r="C93" s="104" t="s">
        <v>152</v>
      </c>
      <c r="D93" s="59">
        <v>0</v>
      </c>
      <c r="E93" s="101">
        <f>SUMIF('[1]Matriz-MRSP'!A:A,'PrevistoxReal MRSP'!A93,'[1]Matriz-MRSP'!O:O)</f>
        <v>0</v>
      </c>
      <c r="F93" s="260">
        <f>SUMIF('[1]Matriz-MRSP'!A:A,'PrevistoxReal MRSP'!A93,'[1]Matriz-MRSP'!O:O)</f>
        <v>0</v>
      </c>
      <c r="G93" s="260">
        <f>SUMIF('[1]Matriz-MRSP'!A:A,'PrevistoxReal MRSP'!A93,'[1]Matriz-MRSP'!T:T)</f>
        <v>0</v>
      </c>
      <c r="H93" s="134">
        <f t="shared" si="17"/>
        <v>0</v>
      </c>
      <c r="I93" s="46" t="str">
        <f>IFERROR(H93/D93*100,"0")</f>
        <v>0</v>
      </c>
    </row>
    <row r="94" spans="1:9" s="47" customFormat="1" ht="12.75" customHeight="1" x14ac:dyDescent="0.25">
      <c r="A94" s="129" t="s">
        <v>153</v>
      </c>
      <c r="B94" s="132"/>
      <c r="C94" s="104" t="s">
        <v>154</v>
      </c>
      <c r="D94" s="59">
        <v>0</v>
      </c>
      <c r="E94" s="101">
        <f>SUMIF('[1]Matriz-MRSP'!A:A,'PrevistoxReal MRSP'!A94,'[1]Matriz-MRSP'!O:O)</f>
        <v>0</v>
      </c>
      <c r="F94" s="260">
        <f>SUMIF('[1]Matriz-MRSP'!A:A,'PrevistoxReal MRSP'!A94,'[1]Matriz-MRSP'!O:O)</f>
        <v>0</v>
      </c>
      <c r="G94" s="260">
        <f>SUMIF('[1]Matriz-MRSP'!A:A,'PrevistoxReal MRSP'!A94,'[1]Matriz-MRSP'!T:T)</f>
        <v>0</v>
      </c>
      <c r="H94" s="134"/>
      <c r="I94" s="46" t="str">
        <f>IFERROR(H94/D94*100,"0")</f>
        <v>0</v>
      </c>
    </row>
    <row r="95" spans="1:9" s="136" customFormat="1" ht="12.75" customHeight="1" x14ac:dyDescent="0.25">
      <c r="A95" s="129" t="s">
        <v>155</v>
      </c>
      <c r="B95" s="57"/>
      <c r="C95" s="58" t="s">
        <v>402</v>
      </c>
      <c r="D95" s="59">
        <v>0</v>
      </c>
      <c r="E95" s="101">
        <f>SUMIF('[1]Matriz-MRSP'!A:A,'PrevistoxReal MRSP'!A95,'[1]Matriz-MRSP'!O:O)</f>
        <v>0</v>
      </c>
      <c r="F95" s="260">
        <f>SUMIF('[1]Matriz-MRSP'!A:A,'PrevistoxReal MRSP'!A95,'[1]Matriz-MRSP'!O:O)</f>
        <v>0</v>
      </c>
      <c r="G95" s="260">
        <f>SUMIF('[1]Matriz-MRSP'!A:A,'PrevistoxReal MRSP'!A95,'[1]Matriz-MRSP'!T:T)</f>
        <v>0</v>
      </c>
      <c r="H95" s="134">
        <f>SUM(E95:G95)</f>
        <v>0</v>
      </c>
      <c r="I95" s="46" t="str">
        <f>IFERROR(H95/D95*100,"0")</f>
        <v>0</v>
      </c>
    </row>
    <row r="96" spans="1:9" s="47" customFormat="1" ht="12.75" customHeight="1" x14ac:dyDescent="0.25">
      <c r="A96" s="39" t="s">
        <v>157</v>
      </c>
      <c r="B96" s="124"/>
      <c r="C96" s="125" t="s">
        <v>158</v>
      </c>
      <c r="D96" s="54">
        <f t="shared" ref="D96:G96" si="20">SUM(D97:D102)</f>
        <v>0</v>
      </c>
      <c r="E96" s="138">
        <f>SUM(E97:E102)</f>
        <v>0</v>
      </c>
      <c r="F96" s="127">
        <f t="shared" ref="F96" si="21">SUM(F97:F102)</f>
        <v>0</v>
      </c>
      <c r="G96" s="127">
        <f t="shared" si="20"/>
        <v>0</v>
      </c>
      <c r="H96" s="131">
        <f>SUM(H97:H102)</f>
        <v>0</v>
      </c>
      <c r="I96" s="46" t="str">
        <f t="shared" ref="I96:I100" si="22">IFERROR(H96/D96*100, "0")</f>
        <v>0</v>
      </c>
    </row>
    <row r="97" spans="1:9" s="47" customFormat="1" ht="27" customHeight="1" x14ac:dyDescent="0.25">
      <c r="A97" s="139" t="s">
        <v>159</v>
      </c>
      <c r="B97" s="57"/>
      <c r="C97" s="58" t="s">
        <v>160</v>
      </c>
      <c r="D97" s="59">
        <v>0</v>
      </c>
      <c r="E97" s="101">
        <f>SUMIF('[1]Matriz-MRSP'!A:A,'PrevistoxReal MRSP'!A97,'[1]Matriz-MRSP'!O:O)</f>
        <v>0</v>
      </c>
      <c r="F97" s="260">
        <f>SUMIF('[1]Matriz-MRSP'!A:A,'PrevistoxReal MRSP'!A97,'[1]Matriz-MRSP'!O:O)</f>
        <v>0</v>
      </c>
      <c r="G97" s="260">
        <f>SUMIF('[1]Matriz-MRSP'!A:A,'PrevistoxReal MRSP'!A97,'[1]Matriz-MRSP'!T:T)</f>
        <v>0</v>
      </c>
      <c r="H97" s="134">
        <f>SUM(E97:G97)</f>
        <v>0</v>
      </c>
      <c r="I97" s="46" t="str">
        <f t="shared" si="22"/>
        <v>0</v>
      </c>
    </row>
    <row r="98" spans="1:9" s="47" customFormat="1" ht="12.75" customHeight="1" x14ac:dyDescent="0.25">
      <c r="A98" s="139" t="s">
        <v>161</v>
      </c>
      <c r="B98" s="132"/>
      <c r="C98" s="104" t="s">
        <v>162</v>
      </c>
      <c r="D98" s="59">
        <v>0</v>
      </c>
      <c r="E98" s="101">
        <f>SUMIF('[1]Matriz-MRSP'!A:A,'PrevistoxReal MRSP'!A98,'[1]Matriz-MRSP'!O:O)</f>
        <v>0</v>
      </c>
      <c r="F98" s="260">
        <f>SUMIF('[1]Matriz-MRSP'!A:A,'PrevistoxReal MRSP'!A98,'[1]Matriz-MRSP'!O:O)</f>
        <v>0</v>
      </c>
      <c r="G98" s="260">
        <f>SUMIF('[1]Matriz-MRSP'!A:A,'PrevistoxReal MRSP'!A98,'[1]Matriz-MRSP'!T:T)</f>
        <v>0</v>
      </c>
      <c r="H98" s="134">
        <f>SUM(E98:G98)</f>
        <v>0</v>
      </c>
      <c r="I98" s="46" t="str">
        <f t="shared" si="22"/>
        <v>0</v>
      </c>
    </row>
    <row r="99" spans="1:9" s="47" customFormat="1" ht="12.75" customHeight="1" x14ac:dyDescent="0.25">
      <c r="A99" s="139" t="s">
        <v>163</v>
      </c>
      <c r="B99" s="132"/>
      <c r="C99" s="104" t="s">
        <v>164</v>
      </c>
      <c r="D99" s="59">
        <v>0</v>
      </c>
      <c r="E99" s="101">
        <f>SUMIF('[1]Matriz-MRSP'!A:A,'PrevistoxReal MRSP'!A99,'[1]Matriz-MRSP'!O:O)</f>
        <v>0</v>
      </c>
      <c r="F99" s="260">
        <f>SUMIF('[1]Matriz-MRSP'!A:A,'PrevistoxReal MRSP'!A99,'[1]Matriz-MRSP'!O:O)</f>
        <v>0</v>
      </c>
      <c r="G99" s="260">
        <f>SUMIF('[1]Matriz-MRSP'!A:A,'PrevistoxReal MRSP'!A99,'[1]Matriz-MRSP'!T:T)</f>
        <v>0</v>
      </c>
      <c r="H99" s="134">
        <f>SUM(E99:G99)</f>
        <v>0</v>
      </c>
      <c r="I99" s="46" t="str">
        <f t="shared" si="22"/>
        <v>0</v>
      </c>
    </row>
    <row r="100" spans="1:9" s="47" customFormat="1" ht="12.75" customHeight="1" x14ac:dyDescent="0.25">
      <c r="A100" s="139" t="s">
        <v>165</v>
      </c>
      <c r="B100" s="132"/>
      <c r="C100" s="104" t="s">
        <v>166</v>
      </c>
      <c r="D100" s="59">
        <v>0</v>
      </c>
      <c r="E100" s="101">
        <f>SUMIF('[1]Matriz-MRSP'!A:A,'PrevistoxReal MRSP'!A100,'[1]Matriz-MRSP'!O:O)</f>
        <v>0</v>
      </c>
      <c r="F100" s="260">
        <f>SUMIF('[1]Matriz-MRSP'!A:A,'PrevistoxReal MRSP'!A100,'[1]Matriz-MRSP'!O:O)</f>
        <v>0</v>
      </c>
      <c r="G100" s="260">
        <f>SUMIF('[1]Matriz-MRSP'!A:A,'PrevistoxReal MRSP'!A100,'[1]Matriz-MRSP'!T:T)</f>
        <v>0</v>
      </c>
      <c r="H100" s="134">
        <f>SUM(E100:G100)</f>
        <v>0</v>
      </c>
      <c r="I100" s="46" t="str">
        <f t="shared" si="22"/>
        <v>0</v>
      </c>
    </row>
    <row r="101" spans="1:9" s="47" customFormat="1" ht="12.75" customHeight="1" x14ac:dyDescent="0.25">
      <c r="A101" s="139" t="s">
        <v>167</v>
      </c>
      <c r="B101" s="132"/>
      <c r="C101" s="104" t="s">
        <v>168</v>
      </c>
      <c r="D101" s="59">
        <v>0</v>
      </c>
      <c r="E101" s="101">
        <f>SUMIF('[1]Matriz-MRSP'!A:A,'PrevistoxReal MRSP'!A101,'[1]Matriz-MRSP'!O:O)</f>
        <v>0</v>
      </c>
      <c r="F101" s="260">
        <f>SUMIF('[1]Matriz-MRSP'!A:A,'PrevistoxReal MRSP'!A101,'[1]Matriz-MRSP'!O:O)</f>
        <v>0</v>
      </c>
      <c r="G101" s="260">
        <f>SUMIF('[1]Matriz-MRSP'!A:A,'PrevistoxReal MRSP'!A101,'[1]Matriz-MRSP'!T:T)</f>
        <v>0</v>
      </c>
      <c r="H101" s="134"/>
      <c r="I101" s="46"/>
    </row>
    <row r="102" spans="1:9" s="47" customFormat="1" ht="25.5" x14ac:dyDescent="0.25">
      <c r="A102" s="139" t="s">
        <v>169</v>
      </c>
      <c r="B102" s="132"/>
      <c r="C102" s="104" t="s">
        <v>170</v>
      </c>
      <c r="D102" s="59">
        <v>0</v>
      </c>
      <c r="E102" s="101">
        <f>SUMIF('[1]Matriz-MRSP'!A:A,'PrevistoxReal MRSP'!A102,'[1]Matriz-MRSP'!O:O)</f>
        <v>0</v>
      </c>
      <c r="F102" s="260">
        <f>SUMIF('[1]Matriz-MRSP'!A:A,'PrevistoxReal MRSP'!A102,'[1]Matriz-MRSP'!O:O)</f>
        <v>0</v>
      </c>
      <c r="G102" s="260">
        <f>SUMIF('[1]Matriz-MRSP'!A:A,'PrevistoxReal MRSP'!A102,'[1]Matriz-MRSP'!T:T)</f>
        <v>0</v>
      </c>
      <c r="H102" s="134">
        <f>SUM(E102:G102)</f>
        <v>0</v>
      </c>
      <c r="I102" s="46" t="str">
        <f>IFERROR(H102/D102*100,"0")</f>
        <v>0</v>
      </c>
    </row>
    <row r="103" spans="1:9" s="47" customFormat="1" ht="18" customHeight="1" x14ac:dyDescent="0.25">
      <c r="A103" s="39" t="s">
        <v>171</v>
      </c>
      <c r="B103" s="124"/>
      <c r="C103" s="125" t="s">
        <v>172</v>
      </c>
      <c r="D103" s="126">
        <f>D104+D117+D126+D133+D138</f>
        <v>134700</v>
      </c>
      <c r="E103" s="126">
        <f>E104+E117+E126+E133+E138</f>
        <v>25983.77</v>
      </c>
      <c r="F103" s="126">
        <f>F104+F117+F126+F133+F138</f>
        <v>91425.37</v>
      </c>
      <c r="G103" s="126">
        <f>G104+G117+G126+G133+G138</f>
        <v>0</v>
      </c>
      <c r="H103" s="131">
        <f>H104+H117+H126+H133+H138</f>
        <v>117409.14</v>
      </c>
      <c r="I103" s="46">
        <f>H103/D103*100</f>
        <v>87.16342984409799</v>
      </c>
    </row>
    <row r="104" spans="1:9" s="47" customFormat="1" ht="12.75" customHeight="1" x14ac:dyDescent="0.25">
      <c r="A104" s="140" t="s">
        <v>173</v>
      </c>
      <c r="B104" s="141"/>
      <c r="C104" s="142" t="s">
        <v>174</v>
      </c>
      <c r="D104" s="54">
        <f>SUM(D105:D116)</f>
        <v>9000</v>
      </c>
      <c r="E104" s="101">
        <v>0</v>
      </c>
      <c r="F104" s="126">
        <f>SUM(F105:F116)</f>
        <v>0</v>
      </c>
      <c r="G104" s="126">
        <f>SUM(G105:G116)</f>
        <v>0</v>
      </c>
      <c r="H104" s="131">
        <f>SUM(H105:H116)</f>
        <v>0</v>
      </c>
      <c r="I104" s="46">
        <f>IFERROR(H104/D104*100, "0")</f>
        <v>0</v>
      </c>
    </row>
    <row r="105" spans="1:9" s="47" customFormat="1" ht="12.75" customHeight="1" x14ac:dyDescent="0.25">
      <c r="A105" s="129" t="s">
        <v>175</v>
      </c>
      <c r="B105" s="145"/>
      <c r="C105" s="146" t="s">
        <v>176</v>
      </c>
      <c r="D105" s="59">
        <v>0</v>
      </c>
      <c r="E105" s="101">
        <v>0</v>
      </c>
      <c r="F105" s="260">
        <f>SUMIF('[1]Matriz-MRSP'!A:A,'PrevistoxReal MRSP'!A105,'[1]Matriz-MRSP'!O:O)</f>
        <v>0</v>
      </c>
      <c r="G105" s="260">
        <f>SUMIF('[1]Matriz-MRSP'!A:A,'PrevistoxReal MRSP'!A105,'[1]Matriz-MRSP'!T:T)</f>
        <v>0</v>
      </c>
      <c r="H105" s="134">
        <f>SUM(E105:G105)</f>
        <v>0</v>
      </c>
      <c r="I105" s="46" t="str">
        <f>IFERROR(H105/D105*100,"0")</f>
        <v>0</v>
      </c>
    </row>
    <row r="106" spans="1:9" s="47" customFormat="1" ht="12.75" customHeight="1" x14ac:dyDescent="0.25">
      <c r="A106" s="129" t="s">
        <v>177</v>
      </c>
      <c r="B106" s="145"/>
      <c r="C106" s="146" t="s">
        <v>178</v>
      </c>
      <c r="D106" s="59">
        <v>0</v>
      </c>
      <c r="E106" s="101">
        <v>0</v>
      </c>
      <c r="F106" s="260">
        <f>SUMIF('[1]Matriz-MRSP'!A:A,'PrevistoxReal MRSP'!A106,'[1]Matriz-MRSP'!O:O)</f>
        <v>0</v>
      </c>
      <c r="G106" s="260">
        <f>SUMIF('[1]Matriz-MRSP'!A:A,'PrevistoxReal MRSP'!A106,'[1]Matriz-MRSP'!T:T)</f>
        <v>0</v>
      </c>
      <c r="H106" s="134">
        <f>SUM(E106:G106)</f>
        <v>0</v>
      </c>
      <c r="I106" s="46" t="str">
        <f>IFERROR(H106/D106*100,"0")</f>
        <v>0</v>
      </c>
    </row>
    <row r="107" spans="1:9" s="47" customFormat="1" ht="12.75" customHeight="1" x14ac:dyDescent="0.25">
      <c r="A107" s="129" t="s">
        <v>179</v>
      </c>
      <c r="B107" s="145"/>
      <c r="C107" s="146" t="s">
        <v>180</v>
      </c>
      <c r="D107" s="59">
        <v>0</v>
      </c>
      <c r="E107" s="101">
        <v>0</v>
      </c>
      <c r="F107" s="260">
        <f>SUMIF('[1]Matriz-MRSP'!A:A,'PrevistoxReal MRSP'!A107,'[1]Matriz-MRSP'!O:O)</f>
        <v>0</v>
      </c>
      <c r="G107" s="260">
        <f>SUMIF('[1]Matriz-MRSP'!A:A,'PrevistoxReal MRSP'!A107,'[1]Matriz-MRSP'!T:T)</f>
        <v>0</v>
      </c>
      <c r="H107" s="134">
        <f>SUM(E107:G107)</f>
        <v>0</v>
      </c>
      <c r="I107" s="46" t="str">
        <f t="shared" ref="I107:I108" si="23">IFERROR(H107/D107*100, "0")</f>
        <v>0</v>
      </c>
    </row>
    <row r="108" spans="1:9" s="47" customFormat="1" ht="12.75" customHeight="1" x14ac:dyDescent="0.25">
      <c r="A108" s="129" t="s">
        <v>181</v>
      </c>
      <c r="B108" s="145"/>
      <c r="C108" s="146" t="s">
        <v>182</v>
      </c>
      <c r="D108" s="59">
        <v>0</v>
      </c>
      <c r="E108" s="101">
        <v>0</v>
      </c>
      <c r="F108" s="260">
        <f>SUMIF('[1]Matriz-MRSP'!A:A,'PrevistoxReal MRSP'!A108,'[1]Matriz-MRSP'!O:O)</f>
        <v>0</v>
      </c>
      <c r="G108" s="260">
        <f>SUMIF('[1]Matriz-MRSP'!A:A,'PrevistoxReal MRSP'!A108,'[1]Matriz-MRSP'!T:T)</f>
        <v>0</v>
      </c>
      <c r="H108" s="134">
        <f t="shared" ref="H108:H116" si="24">SUM(E108:G108)</f>
        <v>0</v>
      </c>
      <c r="I108" s="46" t="str">
        <f t="shared" si="23"/>
        <v>0</v>
      </c>
    </row>
    <row r="109" spans="1:9" s="47" customFormat="1" ht="12.75" customHeight="1" x14ac:dyDescent="0.25">
      <c r="A109" s="129" t="s">
        <v>183</v>
      </c>
      <c r="B109" s="145"/>
      <c r="C109" s="146" t="s">
        <v>184</v>
      </c>
      <c r="D109" s="59">
        <v>0</v>
      </c>
      <c r="E109" s="101">
        <v>0</v>
      </c>
      <c r="F109" s="260">
        <f>SUMIF('[1]Matriz-MRSP'!A:A,'PrevistoxReal MRSP'!A109,'[1]Matriz-MRSP'!O:O)</f>
        <v>0</v>
      </c>
      <c r="G109" s="260">
        <f>SUMIF('[1]Matriz-MRSP'!A:A,'PrevistoxReal MRSP'!A109,'[1]Matriz-MRSP'!T:T)</f>
        <v>0</v>
      </c>
      <c r="H109" s="134">
        <f t="shared" si="24"/>
        <v>0</v>
      </c>
      <c r="I109" s="46" t="str">
        <f>IFERROR(H109/D109*100,"0")</f>
        <v>0</v>
      </c>
    </row>
    <row r="110" spans="1:9" s="47" customFormat="1" ht="12.75" customHeight="1" x14ac:dyDescent="0.25">
      <c r="A110" s="129" t="s">
        <v>185</v>
      </c>
      <c r="B110" s="145"/>
      <c r="C110" s="146" t="s">
        <v>186</v>
      </c>
      <c r="D110" s="59">
        <v>0</v>
      </c>
      <c r="E110" s="101">
        <v>0</v>
      </c>
      <c r="F110" s="260">
        <f>SUMIF('[1]Matriz-MRSP'!A:A,'PrevistoxReal MRSP'!A110,'[1]Matriz-MRSP'!O:O)</f>
        <v>0</v>
      </c>
      <c r="G110" s="260">
        <f>SUMIF('[1]Matriz-MRSP'!A:A,'PrevistoxReal MRSP'!A110,'[1]Matriz-MRSP'!T:T)</f>
        <v>0</v>
      </c>
      <c r="H110" s="134">
        <f t="shared" si="24"/>
        <v>0</v>
      </c>
      <c r="I110" s="46" t="str">
        <f t="shared" ref="I110:I115" si="25">IFERROR(H110/D110*100,"0")</f>
        <v>0</v>
      </c>
    </row>
    <row r="111" spans="1:9" s="47" customFormat="1" ht="12.75" customHeight="1" x14ac:dyDescent="0.25">
      <c r="A111" s="129" t="s">
        <v>187</v>
      </c>
      <c r="B111" s="145"/>
      <c r="C111" s="146" t="s">
        <v>188</v>
      </c>
      <c r="D111" s="59">
        <v>9000</v>
      </c>
      <c r="E111" s="101">
        <v>0</v>
      </c>
      <c r="F111" s="260">
        <f>SUMIF('[1]Matriz-MRSP'!A:A,'PrevistoxReal MRSP'!A111,'[1]Matriz-MRSP'!O:O)</f>
        <v>0</v>
      </c>
      <c r="G111" s="260">
        <f>SUMIF('[1]Matriz-MRSP'!A:A,'PrevistoxReal MRSP'!A111,'[1]Matriz-MRSP'!T:T)</f>
        <v>0</v>
      </c>
      <c r="H111" s="134">
        <f t="shared" si="24"/>
        <v>0</v>
      </c>
      <c r="I111" s="46">
        <f t="shared" si="25"/>
        <v>0</v>
      </c>
    </row>
    <row r="112" spans="1:9" s="47" customFormat="1" ht="12.75" customHeight="1" x14ac:dyDescent="0.25">
      <c r="A112" s="129" t="s">
        <v>189</v>
      </c>
      <c r="B112" s="145"/>
      <c r="C112" s="146" t="s">
        <v>190</v>
      </c>
      <c r="D112" s="59">
        <v>0</v>
      </c>
      <c r="E112" s="101">
        <v>0</v>
      </c>
      <c r="F112" s="260">
        <f>SUMIF('[1]Matriz-MRSP'!A:A,'PrevistoxReal MRSP'!A112,'[1]Matriz-MRSP'!O:O)</f>
        <v>0</v>
      </c>
      <c r="G112" s="260">
        <f>SUMIF('[1]Matriz-MRSP'!A:A,'PrevistoxReal MRSP'!A112,'[1]Matriz-MRSP'!T:T)</f>
        <v>0</v>
      </c>
      <c r="H112" s="134">
        <f t="shared" si="24"/>
        <v>0</v>
      </c>
      <c r="I112" s="46" t="str">
        <f t="shared" si="25"/>
        <v>0</v>
      </c>
    </row>
    <row r="113" spans="1:9" s="47" customFormat="1" ht="12.75" customHeight="1" x14ac:dyDescent="0.25">
      <c r="A113" s="129" t="s">
        <v>191</v>
      </c>
      <c r="B113" s="145"/>
      <c r="C113" s="146" t="s">
        <v>192</v>
      </c>
      <c r="D113" s="59">
        <v>0</v>
      </c>
      <c r="E113" s="101">
        <v>0</v>
      </c>
      <c r="F113" s="260">
        <f>SUMIF('[1]Matriz-MRSP'!A:A,'PrevistoxReal MRSP'!A113,'[1]Matriz-MRSP'!O:O)</f>
        <v>0</v>
      </c>
      <c r="G113" s="260">
        <f>SUMIF('[1]Matriz-MRSP'!A:A,'PrevistoxReal MRSP'!A113,'[1]Matriz-MRSP'!T:T)</f>
        <v>0</v>
      </c>
      <c r="H113" s="134">
        <f t="shared" si="24"/>
        <v>0</v>
      </c>
      <c r="I113" s="46" t="str">
        <f t="shared" si="25"/>
        <v>0</v>
      </c>
    </row>
    <row r="114" spans="1:9" s="47" customFormat="1" ht="12.75" customHeight="1" x14ac:dyDescent="0.25">
      <c r="A114" s="129" t="s">
        <v>193</v>
      </c>
      <c r="B114" s="145"/>
      <c r="C114" s="146" t="s">
        <v>194</v>
      </c>
      <c r="D114" s="59">
        <v>0</v>
      </c>
      <c r="E114" s="101">
        <v>0</v>
      </c>
      <c r="F114" s="260">
        <f>SUMIF('[1]Matriz-MRSP'!A:A,'PrevistoxReal MRSP'!A114,'[1]Matriz-MRSP'!O:O)</f>
        <v>0</v>
      </c>
      <c r="G114" s="260">
        <f>SUMIF('[1]Matriz-MRSP'!A:A,'PrevistoxReal MRSP'!A114,'[1]Matriz-MRSP'!T:T)</f>
        <v>0</v>
      </c>
      <c r="H114" s="134">
        <f t="shared" si="24"/>
        <v>0</v>
      </c>
      <c r="I114" s="46" t="str">
        <f t="shared" si="25"/>
        <v>0</v>
      </c>
    </row>
    <row r="115" spans="1:9" s="47" customFormat="1" ht="12.75" customHeight="1" x14ac:dyDescent="0.25">
      <c r="A115" s="129" t="s">
        <v>195</v>
      </c>
      <c r="B115" s="145"/>
      <c r="C115" s="146" t="s">
        <v>196</v>
      </c>
      <c r="D115" s="59">
        <v>0</v>
      </c>
      <c r="E115" s="101">
        <v>0</v>
      </c>
      <c r="F115" s="260">
        <f>SUMIF('[1]Matriz-MRSP'!A:A,'PrevistoxReal MRSP'!A115,'[1]Matriz-MRSP'!O:O)</f>
        <v>0</v>
      </c>
      <c r="G115" s="260">
        <f>SUMIF('[1]Matriz-MRSP'!A:A,'PrevistoxReal MRSP'!A115,'[1]Matriz-MRSP'!T:T)</f>
        <v>0</v>
      </c>
      <c r="H115" s="134">
        <f t="shared" si="24"/>
        <v>0</v>
      </c>
      <c r="I115" s="46" t="str">
        <f t="shared" si="25"/>
        <v>0</v>
      </c>
    </row>
    <row r="116" spans="1:9" s="47" customFormat="1" ht="12.75" customHeight="1" x14ac:dyDescent="0.25">
      <c r="A116" s="129" t="s">
        <v>197</v>
      </c>
      <c r="B116" s="145"/>
      <c r="C116" s="146" t="s">
        <v>198</v>
      </c>
      <c r="D116" s="59">
        <v>0</v>
      </c>
      <c r="E116" s="101">
        <v>0</v>
      </c>
      <c r="F116" s="260">
        <f>SUMIF('[1]Matriz-MRSP'!A:A,'PrevistoxReal MRSP'!A116,'[1]Matriz-MRSP'!O:O)</f>
        <v>0</v>
      </c>
      <c r="G116" s="260">
        <f>SUMIF('[1]Matriz-MRSP'!A:A,'PrevistoxReal MRSP'!A116,'[1]Matriz-MRSP'!T:T)</f>
        <v>0</v>
      </c>
      <c r="H116" s="134">
        <f t="shared" si="24"/>
        <v>0</v>
      </c>
      <c r="I116" s="46" t="str">
        <f>IFERROR(H116/D116*100, "0")</f>
        <v>0</v>
      </c>
    </row>
    <row r="117" spans="1:9" s="47" customFormat="1" ht="12.75" customHeight="1" x14ac:dyDescent="0.25">
      <c r="A117" s="140" t="s">
        <v>199</v>
      </c>
      <c r="B117" s="141"/>
      <c r="C117" s="142" t="s">
        <v>200</v>
      </c>
      <c r="D117" s="264">
        <f>SUM(D118:D125)</f>
        <v>42300</v>
      </c>
      <c r="E117" s="127">
        <f>SUM(E118:E125)</f>
        <v>1830</v>
      </c>
      <c r="F117" s="127">
        <f>SUM(F118:F125)</f>
        <v>67606.289999999994</v>
      </c>
      <c r="G117" s="127">
        <f>SUM(G118:G125)</f>
        <v>0</v>
      </c>
      <c r="H117" s="131">
        <f>SUM(H118:H125)</f>
        <v>69436.289999999994</v>
      </c>
      <c r="I117" s="46">
        <f>H117/D117*100</f>
        <v>164.15198581560281</v>
      </c>
    </row>
    <row r="118" spans="1:9" s="47" customFormat="1" ht="12.75" customHeight="1" x14ac:dyDescent="0.25">
      <c r="A118" s="147" t="s">
        <v>201</v>
      </c>
      <c r="B118" s="148"/>
      <c r="C118" s="144" t="s">
        <v>202</v>
      </c>
      <c r="D118" s="59">
        <v>42300</v>
      </c>
      <c r="E118" s="260">
        <f>SUMIF('[1]Matriz-MRSP'!A:A,'PrevistoxReal MRSP'!A118,'[1]Matriz-MRSP'!J:J)</f>
        <v>1830</v>
      </c>
      <c r="F118" s="260">
        <f>SUMIF('[1]Matriz-MRSP'!A:A,'PrevistoxReal MRSP'!A118,'[1]Matriz-MRSP'!O:O)</f>
        <v>5004</v>
      </c>
      <c r="G118" s="260">
        <f>SUMIF('[1]Matriz-MRSP'!A:A,'PrevistoxReal MRSP'!A118,'[1]Matriz-MRSP'!T:T)</f>
        <v>0</v>
      </c>
      <c r="H118" s="134">
        <f>SUM(E118:G118)</f>
        <v>6834</v>
      </c>
      <c r="I118" s="46">
        <f>IFERROR(H118/D118*100,"0")</f>
        <v>16.156028368794324</v>
      </c>
    </row>
    <row r="119" spans="1:9" s="47" customFormat="1" ht="12.75" customHeight="1" x14ac:dyDescent="0.25">
      <c r="A119" s="147" t="s">
        <v>203</v>
      </c>
      <c r="B119" s="148"/>
      <c r="C119" s="144" t="s">
        <v>204</v>
      </c>
      <c r="D119" s="59">
        <v>0</v>
      </c>
      <c r="E119" s="101">
        <f>SUMIF('[1]Matriz-MRSP'!A:A,'PrevistoxReal MRSP'!A119,'[1]Matriz-MRSP'!O:O)</f>
        <v>0</v>
      </c>
      <c r="F119" s="260">
        <f>SUMIF('[1]Matriz-MRSP'!A:A,'PrevistoxReal MRSP'!A119,'[1]Matriz-MRSP'!O:O)</f>
        <v>0</v>
      </c>
      <c r="G119" s="260">
        <f>SUMIF('[1]Matriz-MRSP'!A:A,'PrevistoxReal MRSP'!A119,'[1]Matriz-MRSP'!T:T)</f>
        <v>0</v>
      </c>
      <c r="H119" s="134">
        <f>SUM(E119:G119)</f>
        <v>0</v>
      </c>
      <c r="I119" s="46" t="str">
        <f>IFERROR(H119/D119*100,"0")</f>
        <v>0</v>
      </c>
    </row>
    <row r="120" spans="1:9" s="47" customFormat="1" x14ac:dyDescent="0.25">
      <c r="A120" s="147" t="s">
        <v>205</v>
      </c>
      <c r="B120" s="149"/>
      <c r="C120" s="144" t="s">
        <v>206</v>
      </c>
      <c r="D120" s="59">
        <v>0</v>
      </c>
      <c r="E120" s="260">
        <f>SUMIF('[1]Matriz-MRSP'!A:A,'PrevistoxReal MRSP'!A120,'[1]Matriz-MRSP'!J:J)</f>
        <v>0</v>
      </c>
      <c r="F120" s="260">
        <f>SUMIF('[1]Matriz-MRSP'!A:A,'PrevistoxReal MRSP'!A120,'[1]Matriz-MRSP'!O:O)</f>
        <v>62602.289999999994</v>
      </c>
      <c r="G120" s="260">
        <f>SUMIF('[1]Matriz-MRSP'!A:A,'PrevistoxReal MRSP'!A120,'[1]Matriz-MRSP'!T:T)</f>
        <v>0</v>
      </c>
      <c r="H120" s="134">
        <f>SUM(E120:G120)</f>
        <v>62602.289999999994</v>
      </c>
      <c r="I120" s="46" t="str">
        <f>IFERROR(H120/D120*100,"0")</f>
        <v>0</v>
      </c>
    </row>
    <row r="121" spans="1:9" s="47" customFormat="1" ht="12.75" customHeight="1" x14ac:dyDescent="0.25">
      <c r="A121" s="147" t="s">
        <v>207</v>
      </c>
      <c r="B121" s="148"/>
      <c r="C121" s="144" t="s">
        <v>208</v>
      </c>
      <c r="D121" s="59">
        <v>0</v>
      </c>
      <c r="E121" s="101">
        <f>SUMIF('[1]Matriz-MRSP'!A:A,'PrevistoxReal MRSP'!A121,'[1]Matriz-MRSP'!O:O)</f>
        <v>0</v>
      </c>
      <c r="F121" s="260">
        <f>SUMIF('[1]Matriz-MRSP'!A:A,'PrevistoxReal MRSP'!A121,'[1]Matriz-MRSP'!O:O)</f>
        <v>0</v>
      </c>
      <c r="G121" s="260">
        <f>SUMIF('[1]Matriz-MRSP'!A:A,'PrevistoxReal MRSP'!A121,'[1]Matriz-MRSP'!T:T)</f>
        <v>0</v>
      </c>
      <c r="H121" s="134">
        <f>SUM(E121:G121)</f>
        <v>0</v>
      </c>
      <c r="I121" s="46" t="str">
        <f>IFERROR(H121/D121*100,"0")</f>
        <v>0</v>
      </c>
    </row>
    <row r="122" spans="1:9" s="47" customFormat="1" ht="12.75" customHeight="1" x14ac:dyDescent="0.25">
      <c r="A122" s="147" t="s">
        <v>209</v>
      </c>
      <c r="B122" s="148"/>
      <c r="C122" s="144" t="s">
        <v>210</v>
      </c>
      <c r="D122" s="59">
        <v>0</v>
      </c>
      <c r="E122" s="101">
        <f>SUMIF('[1]Matriz-MRSP'!A:A,'PrevistoxReal MRSP'!A122,'[1]Matriz-MRSP'!O:O)</f>
        <v>0</v>
      </c>
      <c r="F122" s="260">
        <f>SUMIF('[1]Matriz-MRSP'!A:A,'PrevistoxReal MRSP'!A122,'[1]Matriz-MRSP'!O:O)</f>
        <v>0</v>
      </c>
      <c r="G122" s="260">
        <f>SUMIF('[1]Matriz-MRSP'!A:A,'PrevistoxReal MRSP'!A122,'[1]Matriz-MRSP'!T:T)</f>
        <v>0</v>
      </c>
      <c r="H122" s="134">
        <f t="shared" ref="H122:H125" si="26">SUM(E122:G122)</f>
        <v>0</v>
      </c>
      <c r="I122" s="46" t="str">
        <f t="shared" ref="I122:I125" si="27">IFERROR(H122/D122*100,"0")</f>
        <v>0</v>
      </c>
    </row>
    <row r="123" spans="1:9" s="47" customFormat="1" ht="12.75" customHeight="1" x14ac:dyDescent="0.25">
      <c r="A123" s="147" t="s">
        <v>211</v>
      </c>
      <c r="B123" s="148"/>
      <c r="C123" s="144" t="s">
        <v>212</v>
      </c>
      <c r="D123" s="59">
        <v>0</v>
      </c>
      <c r="E123" s="260">
        <f>SUMIF('[1]Matriz-MRSP'!A:A,'PrevistoxReal MRSP'!A123,'[1]Matriz-MRSP'!J:J)</f>
        <v>0</v>
      </c>
      <c r="F123" s="260">
        <f>SUMIF('[1]Matriz-MRSP'!A:A,'PrevistoxReal MRSP'!A123,'[1]Matriz-MRSP'!O:O)</f>
        <v>0</v>
      </c>
      <c r="G123" s="260">
        <f>SUMIF('[1]Matriz-MRSP'!A:A,'PrevistoxReal MRSP'!A123,'[1]Matriz-MRSP'!T:T)</f>
        <v>0</v>
      </c>
      <c r="H123" s="134">
        <f t="shared" si="26"/>
        <v>0</v>
      </c>
      <c r="I123" s="46" t="str">
        <f t="shared" si="27"/>
        <v>0</v>
      </c>
    </row>
    <row r="124" spans="1:9" s="47" customFormat="1" ht="38.25" x14ac:dyDescent="0.25">
      <c r="A124" s="147" t="s">
        <v>213</v>
      </c>
      <c r="B124" s="148"/>
      <c r="C124" s="144" t="s">
        <v>214</v>
      </c>
      <c r="D124" s="59">
        <v>0</v>
      </c>
      <c r="E124" s="101">
        <f>SUMIF('[1]Matriz-MRSP'!A:A,'PrevistoxReal MRSP'!A124,'[1]Matriz-MRSP'!O:O)</f>
        <v>0</v>
      </c>
      <c r="F124" s="260">
        <f>SUMIF('[1]Matriz-MRSP'!A:A,'PrevistoxReal MRSP'!A124,'[1]Matriz-MRSP'!O:O)</f>
        <v>0</v>
      </c>
      <c r="G124" s="260">
        <f>SUMIF('[1]Matriz-MRSP'!A:A,'PrevistoxReal MRSP'!A124,'[1]Matriz-MRSP'!T:T)</f>
        <v>0</v>
      </c>
      <c r="H124" s="134">
        <f t="shared" si="26"/>
        <v>0</v>
      </c>
      <c r="I124" s="46" t="str">
        <f t="shared" si="27"/>
        <v>0</v>
      </c>
    </row>
    <row r="125" spans="1:9" s="47" customFormat="1" ht="12.75" customHeight="1" x14ac:dyDescent="0.25">
      <c r="A125" s="147" t="s">
        <v>215</v>
      </c>
      <c r="B125" s="148"/>
      <c r="C125" s="144" t="s">
        <v>216</v>
      </c>
      <c r="D125" s="59">
        <v>0</v>
      </c>
      <c r="E125" s="101">
        <f>SUMIF('[1]Matriz-MRSP'!A:A,'PrevistoxReal MRSP'!A125,'[1]Matriz-MRSP'!O:O)</f>
        <v>0</v>
      </c>
      <c r="F125" s="260">
        <f>SUMIF('[1]Matriz-MRSP'!A:A,'PrevistoxReal MRSP'!A125,'[1]Matriz-MRSP'!O:O)</f>
        <v>0</v>
      </c>
      <c r="G125" s="260">
        <f>SUMIF('[1]Matriz-MRSP'!A:A,'PrevistoxReal MRSP'!A125,'[1]Matriz-MRSP'!T:T)</f>
        <v>0</v>
      </c>
      <c r="H125" s="134">
        <f t="shared" si="26"/>
        <v>0</v>
      </c>
      <c r="I125" s="46" t="str">
        <f t="shared" si="27"/>
        <v>0</v>
      </c>
    </row>
    <row r="126" spans="1:9" s="47" customFormat="1" ht="12.75" customHeight="1" x14ac:dyDescent="0.25">
      <c r="A126" s="140" t="s">
        <v>217</v>
      </c>
      <c r="B126" s="141"/>
      <c r="C126" s="142" t="s">
        <v>218</v>
      </c>
      <c r="D126" s="261">
        <f>SUM(D127:D132)</f>
        <v>83400</v>
      </c>
      <c r="E126" s="127">
        <f>SUM(E127:E136)</f>
        <v>24153.77</v>
      </c>
      <c r="F126" s="127">
        <f>SUM(F127:F136)</f>
        <v>23819.08</v>
      </c>
      <c r="G126" s="127">
        <f>SUM(G127:G130)</f>
        <v>0</v>
      </c>
      <c r="H126" s="131">
        <f>SUM(H127:H130)</f>
        <v>47972.850000000006</v>
      </c>
      <c r="I126" s="46">
        <f>H126/D126*100</f>
        <v>57.521402877697845</v>
      </c>
    </row>
    <row r="127" spans="1:9" s="47" customFormat="1" ht="12.75" customHeight="1" x14ac:dyDescent="0.25">
      <c r="A127" s="150" t="s">
        <v>219</v>
      </c>
      <c r="B127" s="151"/>
      <c r="C127" s="146" t="s">
        <v>220</v>
      </c>
      <c r="D127" s="59">
        <v>83400</v>
      </c>
      <c r="E127" s="260">
        <f>SUMIF('[1]Matriz-MRSP'!A:A,'PrevistoxReal MRSP'!A127,'[1]Matriz-MRSP'!J:J)</f>
        <v>24153.77</v>
      </c>
      <c r="F127" s="260">
        <f>SUMIF('[1]Matriz-MRSP'!A:A,'PrevistoxReal MRSP'!A127,'[1]Matriz-MRSP'!O:O)</f>
        <v>23819.08</v>
      </c>
      <c r="G127" s="260">
        <f>SUMIF('[1]Matriz-MRSP'!A:A,'PrevistoxReal MRSP'!A127,'[1]Matriz-MRSP'!T:T)</f>
        <v>0</v>
      </c>
      <c r="H127" s="134">
        <f t="shared" ref="H127:H132" si="28">SUM(E127:G127)</f>
        <v>47972.850000000006</v>
      </c>
      <c r="I127" s="46">
        <f>IFERROR(H127/D127*100,"0")</f>
        <v>57.521402877697845</v>
      </c>
    </row>
    <row r="128" spans="1:9" s="47" customFormat="1" x14ac:dyDescent="0.25">
      <c r="A128" s="150" t="s">
        <v>221</v>
      </c>
      <c r="B128" s="151"/>
      <c r="C128" s="146" t="s">
        <v>222</v>
      </c>
      <c r="D128" s="59">
        <v>0</v>
      </c>
      <c r="E128" s="101">
        <f>SUMIF('[1]Matriz-MRSP'!A:A,'PrevistoxReal MRSP'!A128,'[1]Matriz-MRSP'!O:O)</f>
        <v>0</v>
      </c>
      <c r="F128" s="260">
        <f>SUMIF('[1]Matriz-MRSP'!A:A,'PrevistoxReal MRSP'!A128,'[1]Matriz-MRSP'!O:O)</f>
        <v>0</v>
      </c>
      <c r="G128" s="260">
        <f>SUMIF('[1]Matriz-MRSP'!A:A,'PrevistoxReal MRSP'!A128,'[1]Matriz-MRSP'!T:T)</f>
        <v>0</v>
      </c>
      <c r="H128" s="134">
        <f t="shared" si="28"/>
        <v>0</v>
      </c>
      <c r="I128" s="46" t="str">
        <f>IFERROR(H128/D128*100,"0")</f>
        <v>0</v>
      </c>
    </row>
    <row r="129" spans="1:9" s="47" customFormat="1" ht="12.75" customHeight="1" x14ac:dyDescent="0.25">
      <c r="A129" s="150" t="s">
        <v>223</v>
      </c>
      <c r="B129" s="151"/>
      <c r="C129" s="146" t="s">
        <v>224</v>
      </c>
      <c r="D129" s="59">
        <v>0</v>
      </c>
      <c r="E129" s="101">
        <f>SUMIF('[1]Matriz-MRSP'!A:A,'PrevistoxReal MRSP'!A129,'[1]Matriz-MRSP'!O:O)</f>
        <v>0</v>
      </c>
      <c r="F129" s="260">
        <f>SUMIF('[1]Matriz-MRSP'!A:A,'PrevistoxReal MRSP'!A129,'[1]Matriz-MRSP'!O:O)</f>
        <v>0</v>
      </c>
      <c r="G129" s="260">
        <f>SUMIF('[1]Matriz-MRSP'!A:A,'PrevistoxReal MRSP'!A129,'[1]Matriz-MRSP'!T:T)</f>
        <v>0</v>
      </c>
      <c r="H129" s="134">
        <f t="shared" si="28"/>
        <v>0</v>
      </c>
      <c r="I129" s="46" t="str">
        <f>IFERROR(H129/D129*100,"0")</f>
        <v>0</v>
      </c>
    </row>
    <row r="130" spans="1:9" s="47" customFormat="1" ht="12.75" customHeight="1" x14ac:dyDescent="0.25">
      <c r="A130" s="150" t="s">
        <v>225</v>
      </c>
      <c r="B130" s="151"/>
      <c r="C130" s="144" t="s">
        <v>226</v>
      </c>
      <c r="D130" s="59">
        <v>0</v>
      </c>
      <c r="E130" s="101">
        <f>SUMIF('[1]Matriz-MRSP'!A:A,'PrevistoxReal MRSP'!A130,'[1]Matriz-MRSP'!O:O)</f>
        <v>0</v>
      </c>
      <c r="F130" s="260">
        <f>SUMIF('[1]Matriz-MRSP'!A:A,'PrevistoxReal MRSP'!A130,'[1]Matriz-MRSP'!O:O)</f>
        <v>0</v>
      </c>
      <c r="G130" s="260">
        <f>SUMIF('[1]Matriz-MRSP'!A:A,'PrevistoxReal MRSP'!A130,'[1]Matriz-MRSP'!T:T)</f>
        <v>0</v>
      </c>
      <c r="H130" s="134">
        <f t="shared" si="28"/>
        <v>0</v>
      </c>
      <c r="I130" s="46" t="str">
        <f>IFERROR(H130/D130*100,"0")</f>
        <v>0</v>
      </c>
    </row>
    <row r="131" spans="1:9" s="47" customFormat="1" ht="12.75" customHeight="1" x14ac:dyDescent="0.25">
      <c r="A131" s="150" t="s">
        <v>227</v>
      </c>
      <c r="B131" s="151"/>
      <c r="C131" s="144" t="s">
        <v>228</v>
      </c>
      <c r="D131" s="59">
        <v>0</v>
      </c>
      <c r="E131" s="101">
        <f>SUMIF('[1]Matriz-MRSP'!A:A,'PrevistoxReal MRSP'!A131,'[1]Matriz-MRSP'!O:O)</f>
        <v>0</v>
      </c>
      <c r="F131" s="260">
        <f>SUMIF('[1]Matriz-MRSP'!A:A,'PrevistoxReal MRSP'!A131,'[1]Matriz-MRSP'!O:O)</f>
        <v>0</v>
      </c>
      <c r="G131" s="260">
        <f>SUMIF('[1]Matriz-MRSP'!A:A,'PrevistoxReal MRSP'!A131,'[1]Matriz-MRSP'!T:T)</f>
        <v>0</v>
      </c>
      <c r="H131" s="134">
        <f t="shared" si="28"/>
        <v>0</v>
      </c>
      <c r="I131" s="46"/>
    </row>
    <row r="132" spans="1:9" s="47" customFormat="1" ht="12.75" customHeight="1" x14ac:dyDescent="0.25">
      <c r="A132" s="150" t="s">
        <v>229</v>
      </c>
      <c r="B132" s="151"/>
      <c r="C132" s="144" t="s">
        <v>230</v>
      </c>
      <c r="D132" s="59">
        <v>0</v>
      </c>
      <c r="E132" s="101">
        <f>SUMIF('[1]Matriz-MRSP'!A:A,'PrevistoxReal MRSP'!A132,'[1]Matriz-MRSP'!O:O)</f>
        <v>0</v>
      </c>
      <c r="F132" s="260">
        <f>SUMIF('[1]Matriz-MRSP'!A:A,'PrevistoxReal MRSP'!A132,'[1]Matriz-MRSP'!O:O)</f>
        <v>0</v>
      </c>
      <c r="G132" s="260">
        <f>SUMIF('[1]Matriz-MRSP'!A:A,'PrevistoxReal MRSP'!A132,'[1]Matriz-MRSP'!T:T)</f>
        <v>0</v>
      </c>
      <c r="H132" s="134">
        <f t="shared" si="28"/>
        <v>0</v>
      </c>
      <c r="I132" s="46"/>
    </row>
    <row r="133" spans="1:9" s="47" customFormat="1" ht="12.75" customHeight="1" x14ac:dyDescent="0.25">
      <c r="A133" s="140" t="s">
        <v>231</v>
      </c>
      <c r="B133" s="141"/>
      <c r="C133" s="142" t="s">
        <v>232</v>
      </c>
      <c r="D133" s="54">
        <v>0</v>
      </c>
      <c r="E133" s="138">
        <f t="shared" ref="E133:F133" si="29">E134</f>
        <v>0</v>
      </c>
      <c r="F133" s="127">
        <f t="shared" si="29"/>
        <v>0</v>
      </c>
      <c r="G133" s="260">
        <f>SUMIF('[1]Matriz-MRSP'!A:A,'PrevistoxReal MRSP'!A133,'[1]Matriz-MRSP'!T:T)</f>
        <v>0</v>
      </c>
      <c r="H133" s="131">
        <f>H134</f>
        <v>0</v>
      </c>
      <c r="I133" s="46" t="str">
        <f>IFERROR(H133/D133*100,"0")</f>
        <v>0</v>
      </c>
    </row>
    <row r="134" spans="1:9" s="47" customFormat="1" x14ac:dyDescent="0.25">
      <c r="A134" s="150" t="s">
        <v>233</v>
      </c>
      <c r="B134" s="151"/>
      <c r="C134" s="146" t="s">
        <v>234</v>
      </c>
      <c r="D134" s="59">
        <v>0</v>
      </c>
      <c r="E134" s="105">
        <v>0</v>
      </c>
      <c r="F134" s="260">
        <f>SUMIF('[1]Matriz-MRSP'!A:A,'PrevistoxReal MRSP'!A134,'[1]Matriz-MRSP'!O:O)</f>
        <v>0</v>
      </c>
      <c r="G134" s="260">
        <f>SUMIF('[1]Matriz-MRSP'!A:A,'PrevistoxReal MRSP'!A134,'[1]Matriz-MRSP'!T:T)</f>
        <v>0</v>
      </c>
      <c r="H134" s="134">
        <f>SUM(E134:G134)</f>
        <v>0</v>
      </c>
      <c r="I134" s="46" t="str">
        <f>IFERROR(H134/D134*100,"0")</f>
        <v>0</v>
      </c>
    </row>
    <row r="135" spans="1:9" s="47" customFormat="1" ht="25.5" x14ac:dyDescent="0.25">
      <c r="A135" s="150" t="s">
        <v>235</v>
      </c>
      <c r="B135" s="151"/>
      <c r="C135" s="146" t="s">
        <v>236</v>
      </c>
      <c r="D135" s="59">
        <v>0</v>
      </c>
      <c r="E135" s="105">
        <v>0</v>
      </c>
      <c r="F135" s="260">
        <f>SUMIF('[1]Matriz-MRSP'!A:A,'PrevistoxReal MRSP'!A135,'[1]Matriz-MRSP'!O:O)</f>
        <v>0</v>
      </c>
      <c r="G135" s="260">
        <f>SUMIF('[1]Matriz-MRSP'!A:A,'PrevistoxReal MRSP'!A135,'[1]Matriz-MRSP'!T:T)</f>
        <v>0</v>
      </c>
      <c r="H135" s="134">
        <f>SUM(E135:G135)</f>
        <v>0</v>
      </c>
      <c r="I135" s="46" t="str">
        <f>IFERROR(H135/D135*100,"0")</f>
        <v>0</v>
      </c>
    </row>
    <row r="136" spans="1:9" s="47" customFormat="1" x14ac:dyDescent="0.25">
      <c r="A136" s="150" t="s">
        <v>237</v>
      </c>
      <c r="B136" s="151"/>
      <c r="C136" s="146" t="s">
        <v>238</v>
      </c>
      <c r="D136" s="59"/>
      <c r="E136" s="105">
        <v>0</v>
      </c>
      <c r="F136" s="260">
        <f>SUMIF('[1]Matriz-MRSP'!A:A,'PrevistoxReal MRSP'!A136,'[1]Matriz-MRSP'!O:O)</f>
        <v>0</v>
      </c>
      <c r="G136" s="260">
        <f>SUMIF('[1]Matriz-MRSP'!A:A,'PrevistoxReal MRSP'!A136,'[1]Matriz-MRSP'!T:T)</f>
        <v>0</v>
      </c>
      <c r="H136" s="134">
        <f>SUM(E136:G136)</f>
        <v>0</v>
      </c>
      <c r="I136" s="46" t="str">
        <f>IFERROR(H136/D136*100,"0")</f>
        <v>0</v>
      </c>
    </row>
    <row r="137" spans="1:9" s="47" customFormat="1" ht="25.5" x14ac:dyDescent="0.25">
      <c r="A137" s="150" t="s">
        <v>239</v>
      </c>
      <c r="B137" s="151"/>
      <c r="C137" s="146" t="s">
        <v>240</v>
      </c>
      <c r="D137" s="59"/>
      <c r="E137" s="105"/>
      <c r="F137" s="260">
        <f>SUMIF('[1]Matriz-MRSP'!A:A,'PrevistoxReal MRSP'!A137,'[1]Matriz-MRSP'!O:O)</f>
        <v>0</v>
      </c>
      <c r="G137" s="260">
        <f>SUMIF('[1]Matriz-MRSP'!A:A,'PrevistoxReal MRSP'!A137,'[1]Matriz-MRSP'!T:T)</f>
        <v>0</v>
      </c>
      <c r="H137" s="134"/>
      <c r="I137" s="46"/>
    </row>
    <row r="138" spans="1:9" s="47" customFormat="1" ht="15" x14ac:dyDescent="0.25">
      <c r="A138" s="140" t="s">
        <v>241</v>
      </c>
      <c r="B138" s="141"/>
      <c r="C138" s="142" t="s">
        <v>242</v>
      </c>
      <c r="D138" s="264">
        <f>SUM(D139:D145)</f>
        <v>0</v>
      </c>
      <c r="E138" s="126">
        <f t="shared" ref="E138:H138" si="30">SUM(E139:E145)</f>
        <v>0</v>
      </c>
      <c r="F138" s="127">
        <f t="shared" si="30"/>
        <v>0</v>
      </c>
      <c r="G138" s="128">
        <f t="shared" si="30"/>
        <v>0</v>
      </c>
      <c r="H138" s="126">
        <f t="shared" si="30"/>
        <v>0</v>
      </c>
      <c r="I138" s="123" t="str">
        <f t="shared" ref="I138:I145" si="31">IFERROR(H138/D138*100,"0")</f>
        <v>0</v>
      </c>
    </row>
    <row r="139" spans="1:9" s="47" customFormat="1" x14ac:dyDescent="0.25">
      <c r="A139" s="150" t="s">
        <v>243</v>
      </c>
      <c r="B139" s="151"/>
      <c r="C139" s="146" t="s">
        <v>244</v>
      </c>
      <c r="D139" s="59">
        <v>0</v>
      </c>
      <c r="E139" s="101">
        <f>SUMIF('[1]Matriz-MRSP'!A:A,'PrevistoxReal MRSP'!A139,'[1]Matriz-MRSP'!O:O)</f>
        <v>0</v>
      </c>
      <c r="F139" s="260">
        <f>SUMIF('[1]Matriz-MRSP'!A:A,'PrevistoxReal MRSP'!A139,'[1]Matriz-MRSP'!O:O)</f>
        <v>0</v>
      </c>
      <c r="G139" s="260">
        <f>SUMIF('[1]Matriz-MRSP'!A:A,'PrevistoxReal MRSP'!A139,'[1]Matriz-MRSP'!T:T)</f>
        <v>0</v>
      </c>
      <c r="H139" s="134">
        <f t="shared" ref="H139:H145" si="32">SUM(E139:G139)</f>
        <v>0</v>
      </c>
      <c r="I139" s="46" t="str">
        <f t="shared" si="31"/>
        <v>0</v>
      </c>
    </row>
    <row r="140" spans="1:9" s="47" customFormat="1" x14ac:dyDescent="0.25">
      <c r="A140" s="150" t="s">
        <v>245</v>
      </c>
      <c r="B140" s="151"/>
      <c r="C140" s="146" t="s">
        <v>246</v>
      </c>
      <c r="D140" s="59">
        <v>0</v>
      </c>
      <c r="E140" s="101">
        <f>SUMIF('[1]Matriz-MRSP'!A:A,'PrevistoxReal MRSP'!A140,'[1]Matriz-MRSP'!O:O)</f>
        <v>0</v>
      </c>
      <c r="F140" s="260">
        <f>SUMIF('[1]Matriz-MRSP'!A:A,'PrevistoxReal MRSP'!A140,'[1]Matriz-MRSP'!O:O)</f>
        <v>0</v>
      </c>
      <c r="G140" s="260">
        <f>SUMIF('[1]Matriz-MRSP'!A:A,'PrevistoxReal MRSP'!A140,'[1]Matriz-MRSP'!T:T)</f>
        <v>0</v>
      </c>
      <c r="H140" s="134">
        <f t="shared" si="32"/>
        <v>0</v>
      </c>
      <c r="I140" s="46" t="str">
        <f t="shared" si="31"/>
        <v>0</v>
      </c>
    </row>
    <row r="141" spans="1:9" s="47" customFormat="1" x14ac:dyDescent="0.25">
      <c r="A141" s="150" t="s">
        <v>247</v>
      </c>
      <c r="B141" s="151"/>
      <c r="C141" s="146" t="s">
        <v>248</v>
      </c>
      <c r="D141" s="59">
        <v>0</v>
      </c>
      <c r="E141" s="101">
        <f>SUMIF('[1]Matriz-MRSP'!A:A,'PrevistoxReal MRSP'!A141,'[1]Matriz-MRSP'!O:O)</f>
        <v>0</v>
      </c>
      <c r="F141" s="260">
        <f>SUMIF('[1]Matriz-MRSP'!A:A,'PrevistoxReal MRSP'!A141,'[1]Matriz-MRSP'!O:O)</f>
        <v>0</v>
      </c>
      <c r="G141" s="260">
        <f>SUMIF('[1]Matriz-MRSP'!A:A,'PrevistoxReal MRSP'!A141,'[1]Matriz-MRSP'!T:T)</f>
        <v>0</v>
      </c>
      <c r="H141" s="134">
        <f t="shared" si="32"/>
        <v>0</v>
      </c>
      <c r="I141" s="46" t="str">
        <f t="shared" si="31"/>
        <v>0</v>
      </c>
    </row>
    <row r="142" spans="1:9" s="47" customFormat="1" x14ac:dyDescent="0.25">
      <c r="A142" s="150" t="s">
        <v>249</v>
      </c>
      <c r="B142" s="151"/>
      <c r="C142" s="146" t="s">
        <v>250</v>
      </c>
      <c r="D142" s="59">
        <v>0</v>
      </c>
      <c r="E142" s="101">
        <f>SUMIF('[1]Matriz-MRSP'!A:A,'PrevistoxReal MRSP'!A142,'[1]Matriz-MRSP'!O:O)</f>
        <v>0</v>
      </c>
      <c r="F142" s="260">
        <f>SUMIF('[1]Matriz-MRSP'!A:A,'PrevistoxReal MRSP'!A142,'[1]Matriz-MRSP'!O:O)</f>
        <v>0</v>
      </c>
      <c r="G142" s="260">
        <f>SUMIF('[1]Matriz-MRSP'!A:A,'PrevistoxReal MRSP'!A142,'[1]Matriz-MRSP'!T:T)</f>
        <v>0</v>
      </c>
      <c r="H142" s="134">
        <f t="shared" si="32"/>
        <v>0</v>
      </c>
      <c r="I142" s="46" t="str">
        <f t="shared" si="31"/>
        <v>0</v>
      </c>
    </row>
    <row r="143" spans="1:9" s="47" customFormat="1" x14ac:dyDescent="0.25">
      <c r="A143" s="150" t="s">
        <v>251</v>
      </c>
      <c r="B143" s="151"/>
      <c r="C143" s="146" t="s">
        <v>252</v>
      </c>
      <c r="D143" s="59">
        <v>0</v>
      </c>
      <c r="E143" s="101">
        <f>SUMIF('[1]Matriz-MRSP'!A:A,'PrevistoxReal MRSP'!A143,'[1]Matriz-MRSP'!O:O)</f>
        <v>0</v>
      </c>
      <c r="F143" s="260">
        <f>SUMIF('[1]Matriz-MRSP'!A:A,'PrevistoxReal MRSP'!A143,'[1]Matriz-MRSP'!O:O)</f>
        <v>0</v>
      </c>
      <c r="G143" s="260">
        <f>SUMIF('[1]Matriz-MRSP'!A:A,'PrevistoxReal MRSP'!A143,'[1]Matriz-MRSP'!T:T)</f>
        <v>0</v>
      </c>
      <c r="H143" s="134">
        <f t="shared" si="32"/>
        <v>0</v>
      </c>
      <c r="I143" s="46" t="str">
        <f t="shared" si="31"/>
        <v>0</v>
      </c>
    </row>
    <row r="144" spans="1:9" s="47" customFormat="1" x14ac:dyDescent="0.25">
      <c r="A144" s="150" t="s">
        <v>253</v>
      </c>
      <c r="B144" s="151"/>
      <c r="C144" s="146" t="s">
        <v>254</v>
      </c>
      <c r="D144" s="59">
        <v>0</v>
      </c>
      <c r="E144" s="101">
        <f>SUMIF('[1]Matriz-MRSP'!A:A,'PrevistoxReal MRSP'!A144,'[1]Matriz-MRSP'!O:O)</f>
        <v>0</v>
      </c>
      <c r="F144" s="260">
        <f>SUMIF('[1]Matriz-MRSP'!A:A,'PrevistoxReal MRSP'!A144,'[1]Matriz-MRSP'!O:O)</f>
        <v>0</v>
      </c>
      <c r="G144" s="260">
        <f>SUMIF('[1]Matriz-MRSP'!A:A,'PrevistoxReal MRSP'!A144,'[1]Matriz-MRSP'!T:T)</f>
        <v>0</v>
      </c>
      <c r="H144" s="134">
        <f t="shared" si="32"/>
        <v>0</v>
      </c>
      <c r="I144" s="46" t="str">
        <f t="shared" si="31"/>
        <v>0</v>
      </c>
    </row>
    <row r="145" spans="1:9" s="47" customFormat="1" x14ac:dyDescent="0.25">
      <c r="A145" s="150" t="s">
        <v>255</v>
      </c>
      <c r="B145" s="151"/>
      <c r="C145" s="146" t="s">
        <v>256</v>
      </c>
      <c r="D145" s="59">
        <v>0</v>
      </c>
      <c r="E145" s="101">
        <f>SUMIF('[1]Matriz-MRSP'!A:A,'PrevistoxReal MRSP'!A145,'[1]Matriz-MRSP'!O:O)</f>
        <v>0</v>
      </c>
      <c r="F145" s="260">
        <f>SUMIF('[1]Matriz-MRSP'!A:A,'PrevistoxReal MRSP'!A145,'[1]Matriz-MRSP'!O:O)</f>
        <v>0</v>
      </c>
      <c r="G145" s="260">
        <f>SUMIF('[1]Matriz-MRSP'!A:A,'PrevistoxReal MRSP'!A145,'[1]Matriz-MRSP'!T:T)</f>
        <v>0</v>
      </c>
      <c r="H145" s="134">
        <f t="shared" si="32"/>
        <v>0</v>
      </c>
      <c r="I145" s="46" t="str">
        <f t="shared" si="31"/>
        <v>0</v>
      </c>
    </row>
    <row r="146" spans="1:9" s="47" customFormat="1" x14ac:dyDescent="0.25">
      <c r="A146" s="153" t="s">
        <v>257</v>
      </c>
      <c r="B146" s="151"/>
      <c r="C146" s="146"/>
      <c r="D146" s="59"/>
      <c r="E146" s="105"/>
      <c r="F146" s="154"/>
      <c r="G146" s="260">
        <f>SUMIF('[1]Matriz-MRSP'!A:A,'PrevistoxReal MRSP'!A146,'[1]Matriz-MRSP'!T:T)</f>
        <v>0</v>
      </c>
      <c r="H146" s="134"/>
      <c r="I146" s="46"/>
    </row>
    <row r="147" spans="1:9" s="47" customFormat="1" x14ac:dyDescent="0.25">
      <c r="A147" s="153" t="s">
        <v>258</v>
      </c>
      <c r="B147" s="151"/>
      <c r="C147" s="146"/>
      <c r="D147" s="59"/>
      <c r="E147" s="105"/>
      <c r="F147" s="154"/>
      <c r="G147" s="260">
        <f>SUMIF('[1]Matriz-MRSP'!A:A,'PrevistoxReal MRSP'!A147,'[1]Matriz-MRSP'!T:T)</f>
        <v>0</v>
      </c>
      <c r="H147" s="134"/>
      <c r="I147" s="46"/>
    </row>
    <row r="148" spans="1:9" s="47" customFormat="1" ht="12.75" customHeight="1" x14ac:dyDescent="0.25">
      <c r="A148" s="39" t="s">
        <v>259</v>
      </c>
      <c r="B148" s="124"/>
      <c r="C148" s="125" t="s">
        <v>260</v>
      </c>
      <c r="D148" s="155">
        <f>SUM(D149:D153)</f>
        <v>5800</v>
      </c>
      <c r="E148" s="126">
        <f>SUM(E149:E153)</f>
        <v>0</v>
      </c>
      <c r="F148" s="126">
        <f>SUM(F149:F153)</f>
        <v>7000</v>
      </c>
      <c r="G148" s="126">
        <f>SUM(G149:G153)</f>
        <v>0</v>
      </c>
      <c r="H148" s="131">
        <f>SUM(H149:H153)</f>
        <v>7000</v>
      </c>
      <c r="I148" s="46">
        <f>H148/D148*100</f>
        <v>120.68965517241379</v>
      </c>
    </row>
    <row r="149" spans="1:9" s="47" customFormat="1" ht="12.75" customHeight="1" x14ac:dyDescent="0.25">
      <c r="A149" s="150" t="s">
        <v>261</v>
      </c>
      <c r="B149" s="151"/>
      <c r="C149" s="157" t="s">
        <v>262</v>
      </c>
      <c r="D149" s="59">
        <v>1300</v>
      </c>
      <c r="E149" s="260">
        <f>SUMIF('[1]Matriz-MRSP'!A:A,'PrevistoxReal MRSP'!A149,'[1]Matriz-MRSP'!J:J)</f>
        <v>0</v>
      </c>
      <c r="F149" s="260">
        <f>SUMIF('[1]Matriz-MRSP'!A:A,'PrevistoxReal MRSP'!A149,'[1]Matriz-MRSP'!O:O)</f>
        <v>0</v>
      </c>
      <c r="G149" s="260">
        <f>SUMIF('[1]Matriz-MRSP'!A:A,'PrevistoxReal MRSP'!A149,'[1]Matriz-MRSP'!T:T)</f>
        <v>0</v>
      </c>
      <c r="H149" s="134">
        <f>SUM(E149:G149)</f>
        <v>0</v>
      </c>
      <c r="I149" s="46">
        <f>H149/D149*100</f>
        <v>0</v>
      </c>
    </row>
    <row r="150" spans="1:9" s="47" customFormat="1" ht="12.75" customHeight="1" x14ac:dyDescent="0.25">
      <c r="A150" s="150" t="s">
        <v>263</v>
      </c>
      <c r="B150" s="151"/>
      <c r="C150" s="157" t="s">
        <v>264</v>
      </c>
      <c r="D150" s="59">
        <v>0</v>
      </c>
      <c r="E150" s="101">
        <f>SUMIF('[1]Matriz-MRSP'!A:A,'PrevistoxReal MRSP'!A150,'[1]Matriz-MRSP'!O:O)</f>
        <v>0</v>
      </c>
      <c r="F150" s="260">
        <f>SUMIF('[1]Matriz-MRSP'!A:A,'PrevistoxReal MRSP'!A150,'[1]Matriz-MRSP'!O:O)</f>
        <v>0</v>
      </c>
      <c r="G150" s="260">
        <f>SUMIF('[1]Matriz-MRSP'!A:A,'PrevistoxReal MRSP'!A150,'[1]Matriz-MRSP'!T:T)</f>
        <v>0</v>
      </c>
      <c r="H150" s="134">
        <f>SUM(E150:G150)</f>
        <v>0</v>
      </c>
      <c r="I150" s="46" t="str">
        <f>IFERROR(H150/D150*100,"0")</f>
        <v>0</v>
      </c>
    </row>
    <row r="151" spans="1:9" s="47" customFormat="1" ht="12.75" customHeight="1" x14ac:dyDescent="0.25">
      <c r="A151" s="150" t="s">
        <v>265</v>
      </c>
      <c r="B151" s="152"/>
      <c r="C151" s="156" t="s">
        <v>266</v>
      </c>
      <c r="D151" s="59">
        <v>0</v>
      </c>
      <c r="E151" s="101">
        <f>SUMIF('[1]Matriz-MRSP'!A:A,'PrevistoxReal MRSP'!A151,'[1]Matriz-MRSP'!O:O)</f>
        <v>0</v>
      </c>
      <c r="F151" s="260">
        <f>SUMIF('[1]Matriz-MRSP'!A:A,'PrevistoxReal MRSP'!A151,'[1]Matriz-MRSP'!O:O)</f>
        <v>0</v>
      </c>
      <c r="G151" s="260">
        <f>SUMIF('[1]Matriz-MRSP'!A:A,'PrevistoxReal MRSP'!A151,'[1]Matriz-MRSP'!T:T)</f>
        <v>0</v>
      </c>
      <c r="H151" s="134">
        <f>SUM(E151:G151)</f>
        <v>0</v>
      </c>
      <c r="I151" s="46" t="str">
        <f>IFERROR(H151/D151*100,"0")</f>
        <v>0</v>
      </c>
    </row>
    <row r="152" spans="1:9" s="47" customFormat="1" ht="12.75" customHeight="1" x14ac:dyDescent="0.25">
      <c r="A152" s="150" t="s">
        <v>267</v>
      </c>
      <c r="B152" s="152"/>
      <c r="C152" s="156" t="s">
        <v>268</v>
      </c>
      <c r="D152" s="59">
        <v>4500</v>
      </c>
      <c r="E152" s="101">
        <f>SUMIF('[1]Matriz-MRSP'!A:A,'PrevistoxReal MRSP'!A152,'[1]Matriz-MRSP'!J:J)</f>
        <v>0</v>
      </c>
      <c r="F152" s="260">
        <f>SUMIF('[1]Matriz-MRSP'!A:A,'PrevistoxReal MRSP'!A152,'[1]Matriz-MRSP'!O:O)</f>
        <v>7000</v>
      </c>
      <c r="G152" s="260">
        <f>SUMIF('[1]Matriz-MRSP'!A:A,'PrevistoxReal MRSP'!A152,'[1]Matriz-MRSP'!T:T)</f>
        <v>0</v>
      </c>
      <c r="H152" s="134">
        <f>SUM(E152:G152)</f>
        <v>7000</v>
      </c>
      <c r="I152" s="46">
        <f>IFERROR(H152/D152*100,"0")</f>
        <v>155.55555555555557</v>
      </c>
    </row>
    <row r="153" spans="1:9" s="47" customFormat="1" ht="12.75" customHeight="1" x14ac:dyDescent="0.25">
      <c r="A153" s="150" t="s">
        <v>269</v>
      </c>
      <c r="B153" s="151"/>
      <c r="C153" s="157" t="s">
        <v>270</v>
      </c>
      <c r="D153" s="59">
        <v>0</v>
      </c>
      <c r="E153" s="101">
        <f>SUMIF('[1]Matriz-MRSP'!A:A,'PrevistoxReal MRSP'!A153,'[1]Matriz-MRSP'!O:O)</f>
        <v>0</v>
      </c>
      <c r="F153" s="260">
        <f>SUMIF('[1]Matriz-MRSP'!A:A,'PrevistoxReal MRSP'!A153,'[1]Matriz-MRSP'!O:O)</f>
        <v>0</v>
      </c>
      <c r="G153" s="260">
        <f>SUMIF('[1]Matriz-MRSP'!A:A,'PrevistoxReal MRSP'!A153,'[1]Matriz-MRSP'!T:T)</f>
        <v>0</v>
      </c>
      <c r="H153" s="134">
        <f>SUM(E153:G153)</f>
        <v>0</v>
      </c>
      <c r="I153" s="46" t="str">
        <f>IFERROR(H153/D153*100,"0")</f>
        <v>0</v>
      </c>
    </row>
    <row r="154" spans="1:9" s="47" customFormat="1" ht="2.1" customHeight="1" x14ac:dyDescent="0.25">
      <c r="A154" s="129"/>
      <c r="B154" s="132"/>
      <c r="C154" s="158"/>
      <c r="D154" s="59"/>
      <c r="E154" s="159"/>
      <c r="F154" s="138"/>
      <c r="G154" s="260">
        <f>SUMIF('[1]Matriz-MRSP'!A:A,'PrevistoxReal MRSP'!A154,'[1]Matriz-MRSP'!P:P)</f>
        <v>0</v>
      </c>
      <c r="H154" s="131"/>
      <c r="I154" s="160"/>
    </row>
    <row r="155" spans="1:9" s="47" customFormat="1" ht="28.5" customHeight="1" x14ac:dyDescent="0.25">
      <c r="A155" s="39" t="s">
        <v>271</v>
      </c>
      <c r="B155" s="161" t="s">
        <v>272</v>
      </c>
      <c r="C155" s="162"/>
      <c r="D155" s="100">
        <v>0</v>
      </c>
      <c r="E155" s="163">
        <f>SUM(E156:E159)</f>
        <v>0</v>
      </c>
      <c r="F155" s="68">
        <f>SUM(F156:F159)</f>
        <v>0</v>
      </c>
      <c r="G155" s="68">
        <f>SUM(G156:G159)</f>
        <v>0</v>
      </c>
      <c r="H155" s="131">
        <f>SUM(H156:H159)</f>
        <v>0</v>
      </c>
      <c r="I155" s="164" t="str">
        <f>IFERROR(H155/D155*100,"0")</f>
        <v>0</v>
      </c>
    </row>
    <row r="156" spans="1:9" ht="12.75" customHeight="1" x14ac:dyDescent="0.2">
      <c r="A156" s="165" t="s">
        <v>273</v>
      </c>
      <c r="B156" s="166"/>
      <c r="C156" s="167" t="s">
        <v>274</v>
      </c>
      <c r="D156" s="168">
        <v>0</v>
      </c>
      <c r="E156" s="260">
        <v>0</v>
      </c>
      <c r="F156" s="260">
        <v>0</v>
      </c>
      <c r="G156" s="260">
        <f>SUMIF('[1]Matriz-MRSP'!A:A,'PrevistoxReal MRSP'!A156,'[1]Matriz-MRSP'!T:T)</f>
        <v>0</v>
      </c>
      <c r="H156" s="134">
        <f>SUM(E156:G156)</f>
        <v>0</v>
      </c>
      <c r="I156" s="164" t="str">
        <f>IFERROR(H156/D156*100,"0")</f>
        <v>0</v>
      </c>
    </row>
    <row r="157" spans="1:9" ht="12.75" customHeight="1" x14ac:dyDescent="0.2">
      <c r="A157" s="165" t="s">
        <v>275</v>
      </c>
      <c r="B157" s="166"/>
      <c r="C157" s="167" t="s">
        <v>276</v>
      </c>
      <c r="D157" s="168">
        <v>0</v>
      </c>
      <c r="E157" s="105">
        <v>0</v>
      </c>
      <c r="F157" s="106">
        <v>0</v>
      </c>
      <c r="G157" s="260">
        <f>SUMIF('[1]Matriz-MRSP'!A:A,'PrevistoxReal MRSP'!A157,'[1]Matriz-MRSP'!T:T)</f>
        <v>0</v>
      </c>
      <c r="H157" s="134">
        <f>SUM(E157:G157)</f>
        <v>0</v>
      </c>
      <c r="I157" s="164" t="str">
        <f>IFERROR(H157/D157*100,"0")</f>
        <v>0</v>
      </c>
    </row>
    <row r="158" spans="1:9" ht="12.75" customHeight="1" x14ac:dyDescent="0.2">
      <c r="A158" s="165" t="s">
        <v>277</v>
      </c>
      <c r="B158" s="124"/>
      <c r="C158" s="167" t="s">
        <v>278</v>
      </c>
      <c r="D158" s="168">
        <v>0</v>
      </c>
      <c r="E158" s="105">
        <v>0</v>
      </c>
      <c r="F158" s="106">
        <v>0</v>
      </c>
      <c r="G158" s="260">
        <f>SUMIF('[1]Matriz-MRSP'!A:A,'PrevistoxReal MRSP'!A158,'[1]Matriz-MRSP'!T:T)</f>
        <v>0</v>
      </c>
      <c r="H158" s="134">
        <f>SUM(E158:G158)</f>
        <v>0</v>
      </c>
      <c r="I158" s="164" t="str">
        <f>IFERROR(H158/D158*100,"0")</f>
        <v>0</v>
      </c>
    </row>
    <row r="159" spans="1:9" ht="12.75" customHeight="1" x14ac:dyDescent="0.2">
      <c r="A159" s="165" t="s">
        <v>279</v>
      </c>
      <c r="B159" s="124"/>
      <c r="C159" s="167" t="s">
        <v>280</v>
      </c>
      <c r="D159" s="168">
        <v>0</v>
      </c>
      <c r="E159" s="105">
        <v>0</v>
      </c>
      <c r="F159" s="106">
        <v>0</v>
      </c>
      <c r="G159" s="260">
        <f>SUMIF('[1]Matriz-MRSP'!A:A,'PrevistoxReal MRSP'!A159,'[1]Matriz-MRSP'!T:T)</f>
        <v>0</v>
      </c>
      <c r="H159" s="134">
        <f>SUM(E159:G159)</f>
        <v>0</v>
      </c>
      <c r="I159" s="164" t="str">
        <f>IFERROR(H159/D159*100,"0")</f>
        <v>0</v>
      </c>
    </row>
    <row r="160" spans="1:9" x14ac:dyDescent="0.2">
      <c r="A160" s="169"/>
      <c r="B160" s="125"/>
      <c r="C160" s="125"/>
      <c r="D160" s="170"/>
      <c r="E160" s="170"/>
      <c r="F160" s="171"/>
      <c r="G160" s="171"/>
      <c r="H160" s="172"/>
      <c r="I160" s="173"/>
    </row>
    <row r="161" spans="1:9" s="47" customFormat="1" ht="24.95" customHeight="1" x14ac:dyDescent="0.25">
      <c r="A161" s="174">
        <v>7</v>
      </c>
      <c r="B161" s="175" t="s">
        <v>281</v>
      </c>
      <c r="C161" s="176"/>
      <c r="D161" s="128">
        <f>D43-D55</f>
        <v>0</v>
      </c>
      <c r="E161" s="138">
        <f>E43-E55</f>
        <v>0</v>
      </c>
      <c r="F161" s="127">
        <f>F43-F55</f>
        <v>0</v>
      </c>
      <c r="G161" s="128">
        <f t="shared" ref="G161" si="33">G43-G55</f>
        <v>0</v>
      </c>
      <c r="H161" s="138">
        <f>H43-H55</f>
        <v>0</v>
      </c>
      <c r="I161" s="123"/>
    </row>
    <row r="162" spans="1:9" ht="15" customHeight="1" x14ac:dyDescent="0.2">
      <c r="A162" s="177"/>
      <c r="B162" s="178"/>
      <c r="C162" s="178"/>
      <c r="D162" s="179"/>
      <c r="E162" s="179"/>
      <c r="F162" s="179"/>
      <c r="G162" s="180"/>
      <c r="H162" s="180"/>
      <c r="I162" s="181"/>
    </row>
    <row r="163" spans="1:9" s="47" customFormat="1" ht="16.5" customHeight="1" x14ac:dyDescent="0.2">
      <c r="A163" s="182" t="s">
        <v>282</v>
      </c>
      <c r="B163" s="84"/>
      <c r="C163" s="84"/>
      <c r="D163" s="86"/>
      <c r="E163" s="86"/>
      <c r="F163" s="86"/>
      <c r="G163" s="89"/>
      <c r="H163" s="89"/>
      <c r="I163" s="183"/>
    </row>
    <row r="164" spans="1:9" ht="11.25" customHeight="1" x14ac:dyDescent="0.2">
      <c r="A164" s="177"/>
      <c r="B164" s="7"/>
      <c r="C164" s="7"/>
      <c r="D164" s="91"/>
      <c r="E164" s="91"/>
      <c r="F164" s="91"/>
    </row>
    <row r="165" spans="1:9" ht="27" customHeight="1" x14ac:dyDescent="0.2">
      <c r="A165" s="177"/>
      <c r="B165" s="7"/>
      <c r="C165" s="7"/>
      <c r="D165" s="96" t="s">
        <v>62</v>
      </c>
      <c r="E165" s="34" t="s">
        <v>12</v>
      </c>
      <c r="F165" s="35" t="s">
        <v>13</v>
      </c>
      <c r="G165" s="34" t="s">
        <v>14</v>
      </c>
      <c r="H165" s="184" t="s">
        <v>15</v>
      </c>
      <c r="I165" s="97" t="s">
        <v>16</v>
      </c>
    </row>
    <row r="166" spans="1:9" ht="3" customHeight="1" x14ac:dyDescent="0.2">
      <c r="A166" s="177"/>
      <c r="B166" s="7"/>
      <c r="C166" s="7"/>
      <c r="D166" s="185"/>
      <c r="E166" s="3"/>
      <c r="F166" s="92"/>
      <c r="G166" s="2"/>
      <c r="H166" s="2"/>
      <c r="I166" s="186"/>
    </row>
    <row r="167" spans="1:9" x14ac:dyDescent="0.2">
      <c r="A167" s="39">
        <v>8</v>
      </c>
      <c r="B167" s="187" t="s">
        <v>283</v>
      </c>
      <c r="C167" s="188"/>
      <c r="D167" s="189">
        <f>SUM(D168:D174)</f>
        <v>0</v>
      </c>
      <c r="E167" s="190">
        <f>SUM(E168:E173)</f>
        <v>0</v>
      </c>
      <c r="F167" s="190">
        <f>SUM(F168:F173)</f>
        <v>0</v>
      </c>
      <c r="G167" s="190">
        <f>SUM(G169:G174)</f>
        <v>0</v>
      </c>
      <c r="H167" s="191">
        <f>SUM(E167:G167)</f>
        <v>0</v>
      </c>
      <c r="I167" s="192"/>
    </row>
    <row r="168" spans="1:9" ht="12.75" customHeight="1" x14ac:dyDescent="0.2">
      <c r="A168" s="193" t="s">
        <v>284</v>
      </c>
      <c r="B168" s="18"/>
      <c r="C168" s="194" t="s">
        <v>285</v>
      </c>
      <c r="D168" s="168">
        <v>0</v>
      </c>
      <c r="E168" s="159">
        <v>0</v>
      </c>
      <c r="F168" s="106">
        <v>0</v>
      </c>
      <c r="G168" s="106">
        <v>0</v>
      </c>
      <c r="H168" s="195">
        <f t="shared" ref="H168:H174" si="34">SUM(E168:G168)</f>
        <v>0</v>
      </c>
      <c r="I168" s="192"/>
    </row>
    <row r="169" spans="1:9" ht="12.75" customHeight="1" x14ac:dyDescent="0.2">
      <c r="A169" s="193" t="s">
        <v>286</v>
      </c>
      <c r="B169" s="18"/>
      <c r="C169" s="194" t="s">
        <v>287</v>
      </c>
      <c r="D169" s="168">
        <v>0</v>
      </c>
      <c r="E169" s="159">
        <v>0</v>
      </c>
      <c r="F169" s="106">
        <v>0</v>
      </c>
      <c r="G169" s="106">
        <v>0</v>
      </c>
      <c r="H169" s="195">
        <f t="shared" si="34"/>
        <v>0</v>
      </c>
      <c r="I169" s="192"/>
    </row>
    <row r="170" spans="1:9" ht="12.75" customHeight="1" x14ac:dyDescent="0.2">
      <c r="A170" s="193" t="s">
        <v>288</v>
      </c>
      <c r="B170" s="196"/>
      <c r="C170" s="197" t="s">
        <v>289</v>
      </c>
      <c r="D170" s="168">
        <v>0</v>
      </c>
      <c r="E170" s="159">
        <v>0</v>
      </c>
      <c r="F170" s="106">
        <v>0</v>
      </c>
      <c r="G170" s="106">
        <v>0</v>
      </c>
      <c r="H170" s="195">
        <f t="shared" si="34"/>
        <v>0</v>
      </c>
      <c r="I170" s="199"/>
    </row>
    <row r="171" spans="1:9" ht="12.75" customHeight="1" x14ac:dyDescent="0.2">
      <c r="A171" s="193" t="s">
        <v>290</v>
      </c>
      <c r="B171" s="18"/>
      <c r="C171" s="194" t="s">
        <v>291</v>
      </c>
      <c r="D171" s="168">
        <v>0</v>
      </c>
      <c r="E171" s="159">
        <v>0</v>
      </c>
      <c r="F171" s="106">
        <v>0</v>
      </c>
      <c r="G171" s="106">
        <v>0</v>
      </c>
      <c r="H171" s="195">
        <f t="shared" si="34"/>
        <v>0</v>
      </c>
      <c r="I171" s="199"/>
    </row>
    <row r="172" spans="1:9" ht="12.75" customHeight="1" x14ac:dyDescent="0.2">
      <c r="A172" s="193" t="s">
        <v>292</v>
      </c>
      <c r="B172" s="18"/>
      <c r="C172" s="194" t="s">
        <v>293</v>
      </c>
      <c r="D172" s="168">
        <v>0</v>
      </c>
      <c r="E172" s="159">
        <v>0</v>
      </c>
      <c r="F172" s="106">
        <v>0</v>
      </c>
      <c r="G172" s="106">
        <v>0</v>
      </c>
      <c r="H172" s="195">
        <f t="shared" si="34"/>
        <v>0</v>
      </c>
      <c r="I172" s="199"/>
    </row>
    <row r="173" spans="1:9" ht="12.75" customHeight="1" x14ac:dyDescent="0.2">
      <c r="A173" s="193" t="s">
        <v>294</v>
      </c>
      <c r="B173" s="18"/>
      <c r="C173" s="194" t="s">
        <v>305</v>
      </c>
      <c r="D173" s="168">
        <v>0</v>
      </c>
      <c r="E173" s="159">
        <v>0</v>
      </c>
      <c r="F173" s="106">
        <v>0</v>
      </c>
      <c r="G173" s="106">
        <v>0</v>
      </c>
      <c r="H173" s="195">
        <f t="shared" si="34"/>
        <v>0</v>
      </c>
      <c r="I173" s="199"/>
    </row>
    <row r="174" spans="1:9" ht="12.75" customHeight="1" x14ac:dyDescent="0.2">
      <c r="A174" s="193" t="s">
        <v>296</v>
      </c>
      <c r="B174" s="18"/>
      <c r="C174" s="194" t="s">
        <v>403</v>
      </c>
      <c r="D174" s="168">
        <v>0</v>
      </c>
      <c r="E174" s="159">
        <v>0</v>
      </c>
      <c r="F174" s="106">
        <v>0</v>
      </c>
      <c r="G174" s="106">
        <v>0</v>
      </c>
      <c r="H174" s="195">
        <f t="shared" si="34"/>
        <v>0</v>
      </c>
      <c r="I174" s="199"/>
    </row>
    <row r="175" spans="1:9" ht="20.100000000000001" customHeight="1" x14ac:dyDescent="0.2">
      <c r="A175" s="177"/>
      <c r="B175" s="7"/>
      <c r="C175" s="7"/>
      <c r="D175" s="91"/>
      <c r="E175" s="91"/>
      <c r="F175" s="91"/>
      <c r="I175" s="201"/>
    </row>
    <row r="176" spans="1:9" ht="27.95" customHeight="1" x14ac:dyDescent="0.2">
      <c r="A176" s="39">
        <v>9</v>
      </c>
      <c r="B176" s="202" t="s">
        <v>298</v>
      </c>
      <c r="C176" s="203"/>
      <c r="D176" s="204">
        <f>SUM(D177:D183)</f>
        <v>0</v>
      </c>
      <c r="E176" s="190">
        <f>SUM(E177:E183)</f>
        <v>0</v>
      </c>
      <c r="F176" s="190">
        <f>SUM(F177:F183)</f>
        <v>0</v>
      </c>
      <c r="G176" s="190">
        <f>SUM(G177:G183)</f>
        <v>0</v>
      </c>
      <c r="H176" s="191"/>
      <c r="I176" s="205"/>
    </row>
    <row r="177" spans="1:9" s="206" customFormat="1" x14ac:dyDescent="0.2">
      <c r="A177" s="193" t="s">
        <v>299</v>
      </c>
      <c r="B177" s="18"/>
      <c r="C177" s="194" t="s">
        <v>285</v>
      </c>
      <c r="D177" s="168">
        <v>0</v>
      </c>
      <c r="E177" s="198">
        <v>0</v>
      </c>
      <c r="F177" s="200">
        <v>0</v>
      </c>
      <c r="G177" s="200">
        <v>0</v>
      </c>
      <c r="H177" s="191"/>
      <c r="I177" s="205"/>
    </row>
    <row r="178" spans="1:9" s="206" customFormat="1" x14ac:dyDescent="0.2">
      <c r="A178" s="193" t="s">
        <v>300</v>
      </c>
      <c r="B178" s="196"/>
      <c r="C178" s="194" t="s">
        <v>287</v>
      </c>
      <c r="D178" s="168">
        <v>0</v>
      </c>
      <c r="E178" s="198">
        <v>0</v>
      </c>
      <c r="F178" s="200">
        <v>0</v>
      </c>
      <c r="G178" s="200">
        <v>0</v>
      </c>
      <c r="H178" s="191"/>
      <c r="I178" s="205"/>
    </row>
    <row r="179" spans="1:9" s="206" customFormat="1" x14ac:dyDescent="0.2">
      <c r="A179" s="193" t="s">
        <v>301</v>
      </c>
      <c r="B179" s="18"/>
      <c r="C179" s="197" t="s">
        <v>289</v>
      </c>
      <c r="D179" s="168">
        <v>0</v>
      </c>
      <c r="E179" s="198">
        <v>0</v>
      </c>
      <c r="F179" s="200">
        <v>0</v>
      </c>
      <c r="G179" s="200">
        <v>0</v>
      </c>
      <c r="H179" s="191"/>
      <c r="I179" s="205"/>
    </row>
    <row r="180" spans="1:9" s="206" customFormat="1" x14ac:dyDescent="0.2">
      <c r="A180" s="193" t="s">
        <v>302</v>
      </c>
      <c r="B180" s="18"/>
      <c r="C180" s="194" t="s">
        <v>291</v>
      </c>
      <c r="D180" s="168">
        <v>0</v>
      </c>
      <c r="E180" s="198">
        <v>0</v>
      </c>
      <c r="F180" s="200">
        <v>0</v>
      </c>
      <c r="G180" s="200">
        <v>0</v>
      </c>
      <c r="H180" s="191"/>
      <c r="I180" s="205"/>
    </row>
    <row r="181" spans="1:9" s="206" customFormat="1" x14ac:dyDescent="0.2">
      <c r="A181" s="193" t="s">
        <v>303</v>
      </c>
      <c r="B181" s="18"/>
      <c r="C181" s="194" t="s">
        <v>293</v>
      </c>
      <c r="D181" s="168">
        <v>0</v>
      </c>
      <c r="E181" s="198">
        <v>0</v>
      </c>
      <c r="F181" s="200">
        <v>0</v>
      </c>
      <c r="G181" s="200">
        <v>0</v>
      </c>
      <c r="H181" s="191"/>
      <c r="I181" s="205"/>
    </row>
    <row r="182" spans="1:9" s="206" customFormat="1" x14ac:dyDescent="0.2">
      <c r="A182" s="193" t="s">
        <v>304</v>
      </c>
      <c r="B182" s="18"/>
      <c r="C182" s="194" t="s">
        <v>305</v>
      </c>
      <c r="D182" s="168">
        <v>0</v>
      </c>
      <c r="E182" s="198">
        <v>0</v>
      </c>
      <c r="F182" s="200">
        <v>0</v>
      </c>
      <c r="G182" s="200">
        <v>0</v>
      </c>
      <c r="H182" s="191"/>
      <c r="I182" s="205"/>
    </row>
    <row r="183" spans="1:9" s="206" customFormat="1" x14ac:dyDescent="0.2">
      <c r="A183" s="193" t="s">
        <v>306</v>
      </c>
      <c r="B183" s="18"/>
      <c r="C183" s="194" t="s">
        <v>396</v>
      </c>
      <c r="D183" s="168">
        <v>0</v>
      </c>
      <c r="E183" s="198">
        <v>0</v>
      </c>
      <c r="F183" s="200">
        <v>0</v>
      </c>
      <c r="G183" s="200">
        <v>0</v>
      </c>
      <c r="H183" s="191"/>
      <c r="I183" s="205"/>
    </row>
    <row r="184" spans="1:9" s="47" customFormat="1" ht="20.100000000000001" customHeight="1" x14ac:dyDescent="0.2">
      <c r="A184" s="177"/>
      <c r="B184" s="114"/>
      <c r="C184" s="114"/>
      <c r="D184" s="115"/>
      <c r="E184" s="115"/>
      <c r="F184" s="115"/>
      <c r="G184" s="89"/>
      <c r="H184" s="89"/>
      <c r="I184" s="207"/>
    </row>
    <row r="185" spans="1:9" x14ac:dyDescent="0.2">
      <c r="A185" s="39">
        <v>10</v>
      </c>
      <c r="B185" s="187" t="s">
        <v>307</v>
      </c>
      <c r="C185" s="188" t="s">
        <v>308</v>
      </c>
      <c r="D185" s="100">
        <f>SUM(D186:D192)</f>
        <v>0</v>
      </c>
      <c r="E185" s="138">
        <f>SUM(E186:E192)</f>
        <v>0</v>
      </c>
      <c r="F185" s="127">
        <f>SUM(F186:F192)</f>
        <v>0</v>
      </c>
      <c r="G185" s="127">
        <f>SUM(G186:G192)</f>
        <v>0</v>
      </c>
      <c r="H185" s="191">
        <f>SUM(E185:G185)</f>
        <v>0</v>
      </c>
      <c r="I185" s="97"/>
    </row>
    <row r="186" spans="1:9" s="206" customFormat="1" x14ac:dyDescent="0.2">
      <c r="A186" s="208" t="s">
        <v>309</v>
      </c>
      <c r="B186" s="18"/>
      <c r="C186" s="194" t="s">
        <v>285</v>
      </c>
      <c r="D186" s="59"/>
      <c r="E186" s="19">
        <v>0</v>
      </c>
      <c r="F186" s="19">
        <v>0</v>
      </c>
      <c r="G186" s="200">
        <v>0</v>
      </c>
      <c r="H186" s="191">
        <f t="shared" ref="H186:H192" si="35">SUM(E186:G186)</f>
        <v>0</v>
      </c>
      <c r="I186" s="192"/>
    </row>
    <row r="187" spans="1:9" s="206" customFormat="1" x14ac:dyDescent="0.2">
      <c r="A187" s="208" t="s">
        <v>310</v>
      </c>
      <c r="B187" s="196"/>
      <c r="C187" s="194" t="s">
        <v>287</v>
      </c>
      <c r="D187" s="59"/>
      <c r="E187" s="19">
        <v>0</v>
      </c>
      <c r="F187" s="200">
        <v>0</v>
      </c>
      <c r="G187" s="200">
        <v>0</v>
      </c>
      <c r="H187" s="191">
        <f t="shared" si="35"/>
        <v>0</v>
      </c>
      <c r="I187" s="192"/>
    </row>
    <row r="188" spans="1:9" s="206" customFormat="1" x14ac:dyDescent="0.2">
      <c r="A188" s="208" t="s">
        <v>311</v>
      </c>
      <c r="B188" s="18"/>
      <c r="C188" s="197" t="s">
        <v>289</v>
      </c>
      <c r="D188" s="59"/>
      <c r="E188" s="19">
        <v>0</v>
      </c>
      <c r="F188" s="200">
        <v>0</v>
      </c>
      <c r="G188" s="200">
        <v>0</v>
      </c>
      <c r="H188" s="191">
        <f t="shared" si="35"/>
        <v>0</v>
      </c>
      <c r="I188" s="192"/>
    </row>
    <row r="189" spans="1:9" s="206" customFormat="1" x14ac:dyDescent="0.2">
      <c r="A189" s="208" t="s">
        <v>312</v>
      </c>
      <c r="B189" s="18"/>
      <c r="C189" s="194" t="s">
        <v>291</v>
      </c>
      <c r="D189" s="59"/>
      <c r="E189" s="19">
        <v>0</v>
      </c>
      <c r="F189" s="200">
        <v>0</v>
      </c>
      <c r="G189" s="200">
        <v>0</v>
      </c>
      <c r="H189" s="191">
        <f t="shared" si="35"/>
        <v>0</v>
      </c>
      <c r="I189" s="192"/>
    </row>
    <row r="190" spans="1:9" s="206" customFormat="1" x14ac:dyDescent="0.2">
      <c r="A190" s="208" t="s">
        <v>313</v>
      </c>
      <c r="B190" s="18"/>
      <c r="C190" s="194" t="s">
        <v>293</v>
      </c>
      <c r="D190" s="59"/>
      <c r="E190" s="190">
        <v>0</v>
      </c>
      <c r="F190" s="200">
        <v>0</v>
      </c>
      <c r="G190" s="200">
        <v>0</v>
      </c>
      <c r="H190" s="191">
        <f t="shared" si="35"/>
        <v>0</v>
      </c>
      <c r="I190" s="192"/>
    </row>
    <row r="191" spans="1:9" s="206" customFormat="1" x14ac:dyDescent="0.2">
      <c r="A191" s="208" t="s">
        <v>314</v>
      </c>
      <c r="B191" s="18"/>
      <c r="C191" s="194" t="s">
        <v>305</v>
      </c>
      <c r="D191" s="59"/>
      <c r="E191" s="19">
        <v>0</v>
      </c>
      <c r="F191" s="200">
        <v>0</v>
      </c>
      <c r="G191" s="200">
        <v>0</v>
      </c>
      <c r="H191" s="191">
        <f t="shared" si="35"/>
        <v>0</v>
      </c>
      <c r="I191" s="192"/>
    </row>
    <row r="192" spans="1:9" s="206" customFormat="1" x14ac:dyDescent="0.2">
      <c r="A192" s="208" t="s">
        <v>315</v>
      </c>
      <c r="B192" s="18"/>
      <c r="C192" s="194" t="s">
        <v>396</v>
      </c>
      <c r="D192" s="59">
        <v>0</v>
      </c>
      <c r="E192" s="19">
        <v>0</v>
      </c>
      <c r="F192" s="200">
        <v>0</v>
      </c>
      <c r="G192" s="200">
        <v>0</v>
      </c>
      <c r="H192" s="191">
        <f t="shared" si="35"/>
        <v>0</v>
      </c>
      <c r="I192" s="192"/>
    </row>
    <row r="193" spans="1:9" ht="24" customHeight="1" x14ac:dyDescent="0.2">
      <c r="A193" s="177"/>
      <c r="D193" s="209"/>
      <c r="E193" s="209"/>
      <c r="F193" s="209"/>
    </row>
    <row r="194" spans="1:9" s="47" customFormat="1" ht="16.5" customHeight="1" x14ac:dyDescent="0.2">
      <c r="A194" s="182" t="s">
        <v>317</v>
      </c>
      <c r="B194" s="84"/>
      <c r="C194" s="84"/>
      <c r="D194" s="86"/>
      <c r="E194" s="86"/>
      <c r="F194" s="86"/>
      <c r="G194" s="89"/>
      <c r="H194" s="89"/>
      <c r="I194" s="183"/>
    </row>
    <row r="195" spans="1:9" s="47" customFormat="1" ht="7.5" customHeight="1" x14ac:dyDescent="0.2">
      <c r="A195" s="182"/>
      <c r="B195" s="84"/>
      <c r="C195" s="84"/>
      <c r="D195" s="86"/>
      <c r="E195" s="86"/>
      <c r="F195" s="86"/>
      <c r="G195" s="89"/>
      <c r="H195" s="89"/>
      <c r="I195" s="183"/>
    </row>
    <row r="196" spans="1:9" s="47" customFormat="1" ht="6.75" customHeight="1" x14ac:dyDescent="0.25">
      <c r="A196" s="182"/>
      <c r="B196" s="84"/>
      <c r="C196" s="84"/>
      <c r="D196" s="86"/>
      <c r="E196" s="86"/>
      <c r="F196" s="210"/>
      <c r="G196" s="89"/>
      <c r="H196" s="89"/>
      <c r="I196" s="183"/>
    </row>
    <row r="197" spans="1:9" ht="27" customHeight="1" x14ac:dyDescent="0.2">
      <c r="A197" s="177"/>
      <c r="B197" s="7"/>
      <c r="C197" s="7"/>
      <c r="D197" s="96" t="s">
        <v>62</v>
      </c>
      <c r="E197" s="34" t="s">
        <v>12</v>
      </c>
      <c r="F197" s="35" t="s">
        <v>13</v>
      </c>
      <c r="G197" s="96" t="s">
        <v>14</v>
      </c>
      <c r="H197" s="34" t="s">
        <v>15</v>
      </c>
      <c r="I197" s="97" t="s">
        <v>16</v>
      </c>
    </row>
    <row r="198" spans="1:9" s="38" customFormat="1" x14ac:dyDescent="0.2">
      <c r="A198" s="211">
        <v>11</v>
      </c>
      <c r="B198" s="116" t="s">
        <v>318</v>
      </c>
      <c r="C198" s="117"/>
      <c r="D198" s="96"/>
      <c r="E198" s="34">
        <f>SUM(E199:E203)</f>
        <v>0</v>
      </c>
      <c r="F198" s="34">
        <f>SUM(F199:F203)</f>
        <v>0</v>
      </c>
      <c r="G198" s="34">
        <f>SUM(G199:G203)</f>
        <v>0</v>
      </c>
      <c r="H198" s="212"/>
      <c r="I198" s="97"/>
    </row>
    <row r="199" spans="1:9" s="206" customFormat="1" ht="15" customHeight="1" x14ac:dyDescent="0.2">
      <c r="A199" s="208" t="s">
        <v>319</v>
      </c>
      <c r="B199" s="213" t="s">
        <v>320</v>
      </c>
      <c r="C199" s="214"/>
      <c r="D199" s="215">
        <v>0</v>
      </c>
      <c r="E199" s="265">
        <v>0</v>
      </c>
      <c r="F199" s="234">
        <v>0</v>
      </c>
      <c r="G199" s="216">
        <v>0</v>
      </c>
      <c r="H199" s="212"/>
      <c r="I199" s="217"/>
    </row>
    <row r="200" spans="1:9" s="206" customFormat="1" ht="15" customHeight="1" x14ac:dyDescent="0.2">
      <c r="A200" s="208" t="s">
        <v>321</v>
      </c>
      <c r="B200" s="18" t="s">
        <v>322</v>
      </c>
      <c r="C200" s="194"/>
      <c r="D200" s="168">
        <v>0</v>
      </c>
      <c r="E200" s="19">
        <v>0</v>
      </c>
      <c r="F200" s="19">
        <v>0</v>
      </c>
      <c r="G200" s="19">
        <v>0</v>
      </c>
      <c r="H200" s="218"/>
      <c r="I200" s="205"/>
    </row>
    <row r="201" spans="1:9" s="206" customFormat="1" ht="15" customHeight="1" x14ac:dyDescent="0.2">
      <c r="A201" s="208" t="s">
        <v>323</v>
      </c>
      <c r="B201" s="196" t="s">
        <v>324</v>
      </c>
      <c r="C201" s="197"/>
      <c r="D201" s="168">
        <v>0</v>
      </c>
      <c r="E201" s="19">
        <v>0</v>
      </c>
      <c r="F201" s="266">
        <v>0</v>
      </c>
      <c r="G201" s="19">
        <v>0</v>
      </c>
      <c r="H201" s="218"/>
      <c r="I201" s="205"/>
    </row>
    <row r="202" spans="1:9" s="206" customFormat="1" ht="15" customHeight="1" x14ac:dyDescent="0.2">
      <c r="A202" s="208" t="s">
        <v>325</v>
      </c>
      <c r="B202" s="18" t="s">
        <v>326</v>
      </c>
      <c r="C202" s="194"/>
      <c r="D202" s="168">
        <v>0</v>
      </c>
      <c r="E202" s="19">
        <v>0</v>
      </c>
      <c r="F202" s="266">
        <v>0</v>
      </c>
      <c r="G202" s="19">
        <v>0</v>
      </c>
      <c r="H202" s="218"/>
      <c r="I202" s="205"/>
    </row>
    <row r="203" spans="1:9" s="206" customFormat="1" ht="15" customHeight="1" x14ac:dyDescent="0.2">
      <c r="A203" s="208" t="s">
        <v>327</v>
      </c>
      <c r="B203" s="219" t="s">
        <v>328</v>
      </c>
      <c r="C203" s="178"/>
      <c r="D203" s="220">
        <v>0</v>
      </c>
      <c r="E203" s="255">
        <f>-E176</f>
        <v>0</v>
      </c>
      <c r="F203" s="255">
        <f>-F167</f>
        <v>0</v>
      </c>
      <c r="G203" s="255">
        <v>0</v>
      </c>
      <c r="H203" s="218"/>
      <c r="I203" s="222"/>
    </row>
    <row r="204" spans="1:9" s="112" customFormat="1" x14ac:dyDescent="0.25">
      <c r="A204" s="211" t="s">
        <v>329</v>
      </c>
      <c r="B204" s="223" t="s">
        <v>330</v>
      </c>
      <c r="C204" s="224"/>
      <c r="D204" s="225">
        <v>0</v>
      </c>
      <c r="E204" s="226">
        <f>E205+E207</f>
        <v>0</v>
      </c>
      <c r="F204" s="113">
        <f t="shared" ref="F204:G204" si="36">SUM(F205:F207)</f>
        <v>0</v>
      </c>
      <c r="G204" s="226">
        <f t="shared" si="36"/>
        <v>0</v>
      </c>
      <c r="H204" s="227"/>
      <c r="I204" s="228"/>
    </row>
    <row r="205" spans="1:9" s="112" customFormat="1" x14ac:dyDescent="0.2">
      <c r="A205" s="208" t="s">
        <v>331</v>
      </c>
      <c r="B205" s="219" t="s">
        <v>332</v>
      </c>
      <c r="C205" s="178"/>
      <c r="D205" s="220">
        <v>0</v>
      </c>
      <c r="E205" s="221">
        <v>0</v>
      </c>
      <c r="F205" s="221">
        <v>0</v>
      </c>
      <c r="G205" s="19">
        <v>0</v>
      </c>
      <c r="H205" s="218"/>
      <c r="I205" s="222"/>
    </row>
    <row r="206" spans="1:9" s="112" customFormat="1" x14ac:dyDescent="0.2">
      <c r="A206" s="208" t="s">
        <v>333</v>
      </c>
      <c r="B206" s="219" t="s">
        <v>334</v>
      </c>
      <c r="C206" s="178"/>
      <c r="D206" s="220"/>
      <c r="E206" s="19">
        <f>E47</f>
        <v>0</v>
      </c>
      <c r="F206" s="221">
        <f>F47</f>
        <v>0</v>
      </c>
      <c r="G206" s="19"/>
      <c r="H206" s="218"/>
      <c r="I206" s="222"/>
    </row>
    <row r="207" spans="1:9" x14ac:dyDescent="0.2">
      <c r="A207" s="208" t="s">
        <v>335</v>
      </c>
      <c r="B207" s="219" t="s">
        <v>336</v>
      </c>
      <c r="C207" s="178"/>
      <c r="D207" s="220"/>
      <c r="E207" s="255">
        <f>-E206</f>
        <v>0</v>
      </c>
      <c r="F207" s="255">
        <f>-F206</f>
        <v>0</v>
      </c>
      <c r="G207" s="19"/>
      <c r="H207" s="218"/>
      <c r="I207" s="222"/>
    </row>
    <row r="208" spans="1:9" s="38" customFormat="1" x14ac:dyDescent="0.25">
      <c r="A208" s="211">
        <v>13</v>
      </c>
      <c r="B208" s="229" t="s">
        <v>337</v>
      </c>
      <c r="C208" s="230"/>
      <c r="D208" s="96"/>
      <c r="E208" s="34"/>
      <c r="F208" s="35"/>
      <c r="G208" s="34"/>
      <c r="H208" s="231"/>
      <c r="I208" s="97"/>
    </row>
    <row r="209" spans="1:9" s="206" customFormat="1" ht="15" customHeight="1" x14ac:dyDescent="0.2">
      <c r="A209" s="232" t="s">
        <v>338</v>
      </c>
      <c r="B209" s="214" t="s">
        <v>339</v>
      </c>
      <c r="C209" s="214"/>
      <c r="D209" s="215">
        <v>0</v>
      </c>
      <c r="E209" s="267">
        <v>0</v>
      </c>
      <c r="F209" s="234">
        <v>0</v>
      </c>
      <c r="G209" s="234">
        <v>0</v>
      </c>
      <c r="H209" s="233"/>
      <c r="I209" s="217"/>
    </row>
    <row r="210" spans="1:9" s="206" customFormat="1" ht="15" customHeight="1" x14ac:dyDescent="0.2">
      <c r="A210" s="232" t="s">
        <v>340</v>
      </c>
      <c r="B210" s="194" t="s">
        <v>341</v>
      </c>
      <c r="C210" s="194"/>
      <c r="D210" s="168">
        <v>0</v>
      </c>
      <c r="E210" s="172">
        <v>0</v>
      </c>
      <c r="F210" s="234">
        <v>0</v>
      </c>
      <c r="G210" s="234">
        <v>0</v>
      </c>
      <c r="H210" s="233"/>
      <c r="I210" s="205"/>
    </row>
    <row r="211" spans="1:9" s="206" customFormat="1" ht="15" customHeight="1" x14ac:dyDescent="0.2">
      <c r="A211" s="232" t="s">
        <v>342</v>
      </c>
      <c r="B211" s="18" t="s">
        <v>343</v>
      </c>
      <c r="C211" s="194"/>
      <c r="D211" s="168">
        <v>0</v>
      </c>
      <c r="E211" s="172">
        <v>0</v>
      </c>
      <c r="F211" s="234">
        <v>0</v>
      </c>
      <c r="G211" s="234">
        <v>0</v>
      </c>
      <c r="H211" s="235"/>
      <c r="I211" s="205"/>
    </row>
    <row r="212" spans="1:9" s="206" customFormat="1" ht="15" customHeight="1" x14ac:dyDescent="0.2">
      <c r="A212" s="232" t="s">
        <v>344</v>
      </c>
      <c r="B212" s="194" t="s">
        <v>345</v>
      </c>
      <c r="C212" s="197"/>
      <c r="D212" s="168">
        <v>0</v>
      </c>
      <c r="E212" s="172">
        <v>0</v>
      </c>
      <c r="F212" s="234">
        <v>0</v>
      </c>
      <c r="G212" s="234">
        <v>0</v>
      </c>
      <c r="H212" s="233"/>
      <c r="I212" s="205"/>
    </row>
    <row r="213" spans="1:9" s="206" customFormat="1" ht="15" customHeight="1" x14ac:dyDescent="0.2">
      <c r="A213" s="232" t="s">
        <v>346</v>
      </c>
      <c r="B213" s="194" t="s">
        <v>347</v>
      </c>
      <c r="C213" s="194"/>
      <c r="D213" s="168">
        <v>0</v>
      </c>
      <c r="E213" s="19">
        <v>0</v>
      </c>
      <c r="F213" s="266">
        <v>0</v>
      </c>
      <c r="G213" s="234">
        <v>0</v>
      </c>
      <c r="H213" s="233"/>
      <c r="I213" s="205"/>
    </row>
    <row r="214" spans="1:9" s="206" customFormat="1" ht="15" customHeight="1" x14ac:dyDescent="0.2">
      <c r="A214" s="232" t="s">
        <v>348</v>
      </c>
      <c r="B214" s="194" t="s">
        <v>397</v>
      </c>
      <c r="C214" s="194"/>
      <c r="D214" s="168">
        <v>0</v>
      </c>
      <c r="E214" s="190">
        <v>0</v>
      </c>
      <c r="F214" s="190"/>
      <c r="G214" s="190"/>
      <c r="H214" s="233"/>
      <c r="I214" s="205"/>
    </row>
    <row r="215" spans="1:9" s="206" customFormat="1" ht="15" customHeight="1" x14ac:dyDescent="0.2">
      <c r="A215" s="236"/>
      <c r="B215" s="1"/>
      <c r="C215" s="1"/>
      <c r="D215" s="237"/>
      <c r="E215" s="237"/>
      <c r="F215" s="237"/>
      <c r="G215" s="238"/>
      <c r="H215" s="238"/>
      <c r="I215" s="239"/>
    </row>
    <row r="216" spans="1:9" s="206" customFormat="1" ht="15" customHeight="1" x14ac:dyDescent="0.2">
      <c r="A216" s="236" t="s">
        <v>350</v>
      </c>
      <c r="B216" s="1"/>
      <c r="C216" s="1"/>
      <c r="D216" s="237"/>
      <c r="E216" s="237"/>
      <c r="F216" s="237"/>
      <c r="G216" s="238"/>
      <c r="H216" s="238"/>
      <c r="I216" s="239"/>
    </row>
    <row r="217" spans="1:9" s="206" customFormat="1" ht="15" customHeight="1" x14ac:dyDescent="0.2">
      <c r="A217" s="236" t="s">
        <v>404</v>
      </c>
      <c r="B217" s="1"/>
      <c r="C217" s="1"/>
      <c r="D217" s="237"/>
      <c r="E217" s="237"/>
      <c r="F217" s="237"/>
      <c r="G217" s="238"/>
      <c r="H217" s="238"/>
      <c r="I217" s="239"/>
    </row>
    <row r="218" spans="1:9" s="206" customFormat="1" ht="24.75" customHeight="1" x14ac:dyDescent="0.2">
      <c r="A218" s="268" t="s">
        <v>405</v>
      </c>
      <c r="B218" s="268"/>
      <c r="C218" s="268"/>
      <c r="D218" s="268"/>
      <c r="E218" s="268"/>
      <c r="F218" s="268"/>
      <c r="G218" s="268"/>
      <c r="H218" s="268"/>
      <c r="I218" s="268"/>
    </row>
    <row r="219" spans="1:9" s="206" customFormat="1" ht="15" customHeight="1" x14ac:dyDescent="0.2">
      <c r="A219" s="236" t="s">
        <v>406</v>
      </c>
      <c r="B219" s="1"/>
      <c r="C219" s="1"/>
      <c r="D219" s="237"/>
      <c r="E219" s="237"/>
      <c r="F219" s="237"/>
      <c r="G219" s="238"/>
      <c r="H219" s="238"/>
      <c r="I219" s="239"/>
    </row>
    <row r="220" spans="1:9" ht="17.25" customHeight="1" x14ac:dyDescent="0.2">
      <c r="A220" s="269" t="s">
        <v>407</v>
      </c>
      <c r="B220" s="269"/>
      <c r="C220" s="269"/>
      <c r="D220" s="269"/>
      <c r="E220" s="269"/>
      <c r="F220" s="269"/>
      <c r="G220" s="269"/>
      <c r="H220" s="269"/>
      <c r="I220" s="269"/>
    </row>
    <row r="221" spans="1:9" ht="27.75" customHeight="1" x14ac:dyDescent="0.2">
      <c r="A221" s="270" t="s">
        <v>408</v>
      </c>
      <c r="B221" s="270"/>
      <c r="C221" s="270"/>
      <c r="D221" s="270"/>
      <c r="E221" s="270"/>
      <c r="F221" s="270"/>
      <c r="G221" s="270"/>
      <c r="H221" s="270"/>
      <c r="I221" s="270"/>
    </row>
    <row r="222" spans="1:9" x14ac:dyDescent="0.2">
      <c r="A222" s="177" t="s">
        <v>409</v>
      </c>
    </row>
    <row r="223" spans="1:9" x14ac:dyDescent="0.2">
      <c r="A223" s="177"/>
    </row>
    <row r="224" spans="1:9" x14ac:dyDescent="0.2">
      <c r="A224" s="245" t="s">
        <v>382</v>
      </c>
    </row>
    <row r="225" spans="1:9" x14ac:dyDescent="0.2">
      <c r="A225" s="245"/>
    </row>
    <row r="226" spans="1:9" x14ac:dyDescent="0.2">
      <c r="A226" s="245"/>
    </row>
    <row r="227" spans="1:9" x14ac:dyDescent="0.2">
      <c r="A227" s="246" t="s">
        <v>383</v>
      </c>
      <c r="D227" s="2" t="s">
        <v>384</v>
      </c>
    </row>
    <row r="228" spans="1:9" s="247" customFormat="1" x14ac:dyDescent="0.2">
      <c r="A228" s="246" t="s">
        <v>385</v>
      </c>
      <c r="B228" s="1"/>
      <c r="C228" s="1"/>
      <c r="D228" s="30" t="s">
        <v>386</v>
      </c>
      <c r="E228" s="2"/>
      <c r="F228" s="2"/>
      <c r="G228" s="3"/>
      <c r="H228" s="3"/>
      <c r="I228" s="4"/>
    </row>
    <row r="229" spans="1:9" s="247" customFormat="1" x14ac:dyDescent="0.2">
      <c r="A229" s="246" t="s">
        <v>387</v>
      </c>
      <c r="B229" s="1"/>
      <c r="C229" s="1"/>
      <c r="D229" s="30" t="s">
        <v>388</v>
      </c>
      <c r="E229" s="2"/>
      <c r="F229" s="2"/>
      <c r="G229" s="3"/>
      <c r="H229" s="3"/>
      <c r="I229" s="4"/>
    </row>
    <row r="230" spans="1:9" s="247" customFormat="1" x14ac:dyDescent="0.2">
      <c r="A230" s="177"/>
      <c r="B230" s="1"/>
      <c r="C230" s="1"/>
      <c r="D230" s="2"/>
      <c r="E230" s="2"/>
      <c r="F230" s="2"/>
      <c r="G230" s="3"/>
      <c r="H230" s="3"/>
      <c r="I230" s="4"/>
    </row>
    <row r="231" spans="1:9" s="247" customFormat="1" x14ac:dyDescent="0.2">
      <c r="A231" s="177"/>
      <c r="B231" s="1"/>
      <c r="C231" s="1"/>
      <c r="D231" s="2"/>
      <c r="E231" s="2"/>
      <c r="F231" s="2"/>
      <c r="G231" s="3"/>
      <c r="H231" s="3"/>
      <c r="I231" s="4"/>
    </row>
    <row r="232" spans="1:9" s="247" customFormat="1" x14ac:dyDescent="0.2">
      <c r="A232" s="177"/>
      <c r="B232" s="1"/>
      <c r="C232" s="1"/>
      <c r="D232" s="2"/>
      <c r="E232" s="2"/>
      <c r="F232" s="2"/>
      <c r="G232" s="3"/>
      <c r="H232" s="3"/>
      <c r="I232" s="4"/>
    </row>
    <row r="233" spans="1:9" s="247" customFormat="1" x14ac:dyDescent="0.2">
      <c r="A233" s="177"/>
      <c r="B233" s="1"/>
      <c r="C233" s="1"/>
      <c r="D233" s="2"/>
      <c r="E233" s="2"/>
      <c r="F233" s="2"/>
      <c r="G233" s="3"/>
      <c r="H233" s="3"/>
      <c r="I233" s="4"/>
    </row>
    <row r="234" spans="1:9" s="247" customFormat="1" x14ac:dyDescent="0.2">
      <c r="A234" s="177"/>
      <c r="B234" s="1"/>
      <c r="C234" s="1"/>
      <c r="D234" s="2"/>
      <c r="E234" s="2"/>
      <c r="F234" s="2"/>
      <c r="G234" s="3"/>
      <c r="H234" s="3"/>
      <c r="I234" s="4"/>
    </row>
  </sheetData>
  <mergeCells count="15">
    <mergeCell ref="A218:I218"/>
    <mergeCell ref="A220:I220"/>
    <mergeCell ref="A221:I221"/>
    <mergeCell ref="B55:C55"/>
    <mergeCell ref="B155:C155"/>
    <mergeCell ref="B161:C161"/>
    <mergeCell ref="B167:C167"/>
    <mergeCell ref="B176:C176"/>
    <mergeCell ref="B185:C185"/>
    <mergeCell ref="A11:I11"/>
    <mergeCell ref="B15:C15"/>
    <mergeCell ref="B16:C16"/>
    <mergeCell ref="B42:C42"/>
    <mergeCell ref="B43:C43"/>
    <mergeCell ref="B51:C51"/>
  </mergeCells>
  <pageMargins left="0.43307086614173229" right="0.28000000000000003" top="0.31496062992125984" bottom="0.33" header="0.31496062992125984" footer="0.43"/>
  <pageSetup paperSize="9" scale="83" orientation="landscape" r:id="rId1"/>
  <rowBreaks count="3" manualBreakCount="3">
    <brk id="39" max="16383" man="1"/>
    <brk id="161" max="16383" man="1"/>
    <brk id="19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9D4F56ACB6F543994418F65BB4629E" ma:contentTypeVersion="17" ma:contentTypeDescription="Crie um novo documento." ma:contentTypeScope="" ma:versionID="858e27575ee6aebe3db0ba74f476421e">
  <xsd:schema xmlns:xsd="http://www.w3.org/2001/XMLSchema" xmlns:xs="http://www.w3.org/2001/XMLSchema" xmlns:p="http://schemas.microsoft.com/office/2006/metadata/properties" xmlns:ns2="f24ed2dc-aa41-43de-86ad-506e9cb839fb" xmlns:ns3="cc0fe4d2-8a50-4f4f-b09d-a25f01f187ba" targetNamespace="http://schemas.microsoft.com/office/2006/metadata/properties" ma:root="true" ma:fieldsID="e26098db207a5b26daa3c863531ae032" ns2:_="" ns3:_="">
    <xsd:import namespace="f24ed2dc-aa41-43de-86ad-506e9cb839fb"/>
    <xsd:import namespace="cc0fe4d2-8a50-4f4f-b09d-a25f01f18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ed2dc-aa41-43de-86ad-506e9cb83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4bbc12-abb7-48bd-88a5-dbf75fe7c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e4d2-8a50-4f4f-b09d-a25f01f18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2db9f1-ec15-492c-8358-e96e5de96624}" ma:internalName="TaxCatchAll" ma:showField="CatchAllData" ma:web="cc0fe4d2-8a50-4f4f-b09d-a25f01f187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fe4d2-8a50-4f4f-b09d-a25f01f187ba" xsi:nil="true"/>
    <lcf76f155ced4ddcb4097134ff3c332f xmlns="f24ed2dc-aa41-43de-86ad-506e9cb839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286A9A-0C8A-492F-BE91-B4022C305740}"/>
</file>

<file path=customXml/itemProps2.xml><?xml version="1.0" encoding="utf-8"?>
<ds:datastoreItem xmlns:ds="http://schemas.openxmlformats.org/officeDocument/2006/customXml" ds:itemID="{4A2EC81B-EDE2-4549-9A0D-845F199EBC1A}"/>
</file>

<file path=customXml/itemProps3.xml><?xml version="1.0" encoding="utf-8"?>
<ds:datastoreItem xmlns:ds="http://schemas.openxmlformats.org/officeDocument/2006/customXml" ds:itemID="{7FD11A13-9BCA-4140-9984-CD6C3BDACC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PrevistoxReal Cons </vt:lpstr>
      <vt:lpstr>PrevistoxReal CG</vt:lpstr>
      <vt:lpstr>PrevistoxReal MRSP</vt:lpstr>
      <vt:lpstr>'PrevistoxReal CG'!Area_de_impressao</vt:lpstr>
      <vt:lpstr>'PrevistoxReal Cons '!Area_de_impressao</vt:lpstr>
      <vt:lpstr>'PrevistoxReal MRSP'!Area_de_impressao</vt:lpstr>
      <vt:lpstr>'PrevistoxReal CG'!Titulos_de_impressao</vt:lpstr>
      <vt:lpstr>'PrevistoxReal Cons '!Titulos_de_impressao</vt:lpstr>
      <vt:lpstr>'PrevistoxReal MRSP'!Titulos_de_impressao</vt:lpstr>
    </vt:vector>
  </TitlesOfParts>
  <Company>APAC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cp:lastPrinted>2023-09-19T22:09:57Z</cp:lastPrinted>
  <dcterms:created xsi:type="dcterms:W3CDTF">2023-09-19T22:03:21Z</dcterms:created>
  <dcterms:modified xsi:type="dcterms:W3CDTF">2023-09-19T22:11:50Z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0x010100279D4F56ACB6F543994418F65BB4629E</vt:lpwstr>
  </property>
  <property fmtid="{D5CDD505-2E9C-101B-9397-08002B2CF9AE}" pid="3" name="MediaServiceImageTags">
    <vt:lpwstr/>
  </property>
</Properties>
</file>