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iro\Contabilidade\2019\Relatórios\12.2019\Site\"/>
    </mc:Choice>
  </mc:AlternateContent>
  <xr:revisionPtr revIDLastSave="0" documentId="8_{984BC6A5-E8A7-46E6-BF25-1213D6951775}" xr6:coauthVersionLast="45" xr6:coauthVersionMax="45" xr10:uidLastSave="{00000000-0000-0000-0000-000000000000}"/>
  <bookViews>
    <workbookView xWindow="-120" yWindow="-120" windowWidth="20730" windowHeight="11160" xr2:uid="{73FE8206-80E9-4A4D-8614-330882393441}"/>
  </bookViews>
  <sheets>
    <sheet name="DF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255</definedName>
    <definedName name="_Order2" hidden="1">255</definedName>
    <definedName name="ActvFC_USD">#REF!</definedName>
    <definedName name="_xlnm.Print_Area" localSheetId="0">DFC!$A$1:$G$62</definedName>
    <definedName name="Assets" hidden="1">{#N/A,#N/A,FALSE,"capa";#N/A,#N/A,FALSE,"capa 2";#N/A,#N/A,FALSE,"BS";#N/A,#N/A,FALSE,"P &amp; L";#N/A,#N/A,FALSE,"DMPL";#N/A,#N/A,FALSE,"Doar";#N/A,#N/A,FALSE,"Translation";#N/A,#N/A,FALSE,"R$";#N/A,#N/A,FALSE,"US$"}</definedName>
    <definedName name="aumentoemprestimo">[3]Empréstimo!$C$5</definedName>
    <definedName name="aumentoemprestimodolar">[3]Empréstimo!$C$12</definedName>
    <definedName name="_xlnm.Database">#REF!</definedName>
    <definedName name="BuiltIn_AutoFilter___3">[4]EMABERTO!#REF!</definedName>
    <definedName name="Comparativo" hidden="1">{#N/A,#N/A,FALSE,"Capas";#N/A,#N/A,FALSE,"BS";#N/A,#N/A,FALSE,"DMPL";#N/A,#N/A,FALSE,"Doar";#N/A,#N/A,FALSE,"Translation";#N/A,#N/A,FALSE,"R$";#N/A,#N/A,FALSE,"US$"}</definedName>
    <definedName name="Comparison">#REF!</definedName>
    <definedName name="Cópia_de_ARTICLE">#REF!</definedName>
    <definedName name="curr_period">[5]Details!$E$53</definedName>
    <definedName name="Currency">[5]Details!$B$11</definedName>
    <definedName name="CurrRange">[6]Currency!$A$3:$C$69</definedName>
    <definedName name="CurrSelect">[6]Currency!$C$71</definedName>
    <definedName name="Data_check">#REF!</definedName>
    <definedName name="depreciação">'[3]R$ TOTAL'!$Q$72</definedName>
    <definedName name="depreciaçãodolar">'[3]US$ TOTAL'!$Q$72</definedName>
    <definedName name="Division">[5]Details!$B$6</definedName>
    <definedName name="dol">#REF!</definedName>
    <definedName name="Excel_BuiltIn_Print_Area_0">#REF!</definedName>
    <definedName name="Excel_BuiltIn_Print_Titles_0">#REF!</definedName>
    <definedName name="fin_year">[5]Details!$G$53</definedName>
    <definedName name="FXRate">#REF!</definedName>
    <definedName name="juremprestimo">[3]Empréstimo!$C$6</definedName>
    <definedName name="Markets">#REF!</definedName>
    <definedName name="Month_Forecast_US">#REF!</definedName>
    <definedName name="month_no">#REF!</definedName>
    <definedName name="Novab">#REF!</definedName>
    <definedName name="Novac">#REF!</definedName>
    <definedName name="opopop" hidden="1">{#N/A,#N/A,TRUE,"index";#N/A,#N/A,TRUE,"Summary";#N/A,#N/A,TRUE,"Continuing Business";#N/A,#N/A,TRUE,"Disposals";#N/A,#N/A,TRUE,"Acquisitions";#N/A,#N/A,TRUE,"Actual &amp; Plan Reconciliation"}</definedName>
    <definedName name="period">#REF!</definedName>
    <definedName name="Phased_Home_US">'[7]JWR 5 Ext'!#REF!</definedName>
    <definedName name="PLT_Truck">#REF!</definedName>
    <definedName name="PRINT_TITLES_MI">#REF!</definedName>
    <definedName name="Release_no">[8]Details!#REF!</definedName>
    <definedName name="sa" hidden="1">{#N/A,#N/A,FALSE,"capa";#N/A,#N/A,FALSE,"capa 2";#N/A,#N/A,FALSE,"BS";#N/A,#N/A,FALSE,"P &amp; L";#N/A,#N/A,FALSE,"DMPL";#N/A,#N/A,FALSE,"Doar";#N/A,#N/A,FALSE,"Translation";#N/A,#N/A,FALSE,"R$";#N/A,#N/A,FALSE,"US$"}</definedName>
    <definedName name="sales_ico_country_uk">#REF!</definedName>
    <definedName name="Sales_ico_country_US">#REF!</definedName>
    <definedName name="Sales_Ico_UK">#REF!</definedName>
    <definedName name="Sales_ico_US">#REF!</definedName>
    <definedName name="SALES_SUPPLEMENT_US">'[7]JWR 3 Ext'!#REF!</definedName>
    <definedName name="Scale">[5]Details!$B$12</definedName>
    <definedName name="sch_p06a">'[9]PRP pack'!#REF!</definedName>
    <definedName name="sch_p06b">'[9]PRP pack'!#REF!</definedName>
    <definedName name="sch_p12">#REF!</definedName>
    <definedName name="subdiv">[5]Details!$B$7</definedName>
    <definedName name="title">[5]Details!$B$2</definedName>
    <definedName name="unit_code">[5]Details!$B$9</definedName>
    <definedName name="unit_name">[5]Details!$B$8</definedName>
    <definedName name="Validations">#REF!</definedName>
    <definedName name="vcemprestimo">[3]Empréstimo!$F$8</definedName>
    <definedName name="Version">[5]Details!$B$18</definedName>
    <definedName name="wrn.american._.risk._.97." localSheetId="0" hidden="1">{#N/A,#N/A,FALSE,"capa";#N/A,#N/A,FALSE,"capa 2";#N/A,#N/A,FALSE,"BS";#N/A,#N/A,FALSE,"P &amp; L";#N/A,#N/A,FALSE,"DMPL";#N/A,#N/A,FALSE,"Doar";#N/A,#N/A,FALSE,"Translation";#N/A,#N/A,FALSE,"R$";#N/A,#N/A,FALSE,"US$"}</definedName>
    <definedName name="wrn.american._.risk._.97." hidden="1">{#N/A,#N/A,FALSE,"capa";#N/A,#N/A,FALSE,"capa 2";#N/A,#N/A,FALSE,"BS";#N/A,#N/A,FALSE,"P &amp; L";#N/A,#N/A,FALSE,"DMPL";#N/A,#N/A,FALSE,"Doar";#N/A,#N/A,FALSE,"Translation";#N/A,#N/A,FALSE,"R$";#N/A,#N/A,FALSE,"US$"}</definedName>
    <definedName name="wrn.bal898." hidden="1">{#N/A,#N/A,FALSE,"BALANÇO";#N/A,#N/A,FALSE,"RESULT";#N/A,#N/A,FALSE,"DMPL";#N/A,#N/A,FALSE,"DOAR";#N/A,#N/A,FALSE,"capas"}</definedName>
    <definedName name="wrn.Brafs97." localSheetId="0" hidden="1">{#N/A,#N/A,FALSE,"Capas";#N/A,#N/A,FALSE,"BS";#N/A,#N/A,FALSE,"DMPL";#N/A,#N/A,FALSE,"Doar";#N/A,#N/A,FALSE,"Translation";#N/A,#N/A,FALSE,"R$";#N/A,#N/A,FALSE,"US$"}</definedName>
    <definedName name="wrn.Brafs97." hidden="1">{#N/A,#N/A,FALSE,"Capas";#N/A,#N/A,FALSE,"BS";#N/A,#N/A,FALSE,"P &amp; L";#N/A,#N/A,FALSE,"DMPL";#N/A,#N/A,FALSE,"Doar";#N/A,#N/A,FALSE,"Translation";#N/A,#N/A,FALSE,"R$";#N/A,#N/A,FALSE,"US$";#N/A,#N/A,FALSE,"Marketable"}</definedName>
    <definedName name="wrn.fihi." hidden="1">{"FLASH",#N/A,TRUE,"LOCAL CCY"}</definedName>
    <definedName name="wrn.FLASHP." hidden="1">{"FLASH",#N/A,TRUE,"LOCAL CCY"}</definedName>
    <definedName name="wrn.FS1198." localSheetId="0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1198.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97." localSheetId="0" hidden="1">{#N/A,#N/A,FALSE,"Capa";#N/A,#N/A,FALSE,"Balance";#N/A,#N/A,FALSE,"P&amp; L";#N/A,#N/A,FALSE,"DMPL";#N/A,#N/A,FALSE,"DOAR";#N/A,#N/A,FALSE,"G &amp; L";#N/A,#N/A,FALSE,"P&amp;L R$";#N/A,#N/A,FALSE,"P&amp;L US";#N/A,#N/A,FALSE,"Custo R$";#N/A,#N/A,FALSE,"Custo US$"}</definedName>
    <definedName name="wrn.FS97." hidden="1">{#N/A,#N/A,FALSE,"Capa";#N/A,#N/A,FALSE,"Balance";#N/A,#N/A,FALSE,"P&amp; L";#N/A,#N/A,FALSE,"DMPL";#N/A,#N/A,FALSE,"DOAR";#N/A,#N/A,FALSE,"G &amp; L";#N/A,#N/A,FALSE,"P&amp;L R$";#N/A,#N/A,FALSE,"P&amp;L US";#N/A,#N/A,FALSE,"Custo R$";#N/A,#N/A,FALSE,"Custo US$"}</definedName>
    <definedName name="wrn.Johnson." localSheetId="0" hidden="1">{#N/A,#N/A,FALSE,"CAPAS";#N/A,#N/A,FALSE,"Assets";#N/A,#N/A,FALSE,"Lialibilites";#N/A,#N/A,FALSE,"P&amp;L";#N/A,#N/A,FALSE,"DMPL";#N/A,#N/A,FALSE,"DOAR";#N/A,#N/A,FALSE,"G &amp; L";#N/A,#N/A,FALSE,"P&amp;L R$";#N/A,#N/A,FALSE,"P&amp;L US"}</definedName>
    <definedName name="wrn.Johnson." hidden="1">{#N/A,#N/A,FALSE,"CAPAS";#N/A,#N/A,FALSE,"Assets";#N/A,#N/A,FALSE,"Lialibilites";#N/A,#N/A,FALSE,"P&amp;L";#N/A,#N/A,FALSE,"DMPL";#N/A,#N/A,FALSE,"DOAR";#N/A,#N/A,FALSE,"G &amp; L";#N/A,#N/A,FALSE,"P&amp;L R$";#N/A,#N/A,FALSE,"P&amp;L US"}</definedName>
    <definedName name="wrn.REPORT." hidden="1">{#N/A,#N/A,TRUE,"index";#N/A,#N/A,TRUE,"Summary";#N/A,#N/A,TRUE,"Continuing Business";#N/A,#N/A,TRUE,"Disposals";#N/A,#N/A,TRUE,"Acquisitions";#N/A,#N/A,TRUE,"Actual &amp; Plan Reconciliation"}</definedName>
    <definedName name="wrn.sbafs97." localSheetId="0" hidden="1">{#N/A,#N/A,FALSE,"Capas";#N/A,#N/A,FALSE,"BS";#N/A,#N/A,FALSE,"P &amp; L";#N/A,#N/A,FALSE,"DMPL";#N/A,#N/A,FALSE,"Doar";#N/A,#N/A,FALSE,"Translation";#N/A,#N/A,FALSE,"R$";#N/A,#N/A,FALSE,"US$"}</definedName>
    <definedName name="wrn.sbafs97." hidden="1">{#N/A,#N/A,FALSE,"Capas";#N/A,#N/A,FALSE,"BS";#N/A,#N/A,FALSE,"P &amp; L";#N/A,#N/A,FALSE,"DMPL";#N/A,#N/A,FALSE,"Doar";#N/A,#N/A,FALSE,"Translation";#N/A,#N/A,FALSE,"R$";#N/A,#N/A,FALSE,"US$"}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F130" i="1" l="1"/>
  <c r="HH125" i="1"/>
  <c r="HF125" i="1"/>
  <c r="HN124" i="1"/>
  <c r="HF124" i="1"/>
  <c r="HN123" i="1"/>
  <c r="HH123" i="1"/>
  <c r="HF123" i="1"/>
  <c r="HN122" i="1"/>
  <c r="HH122" i="1"/>
  <c r="HF122" i="1"/>
  <c r="HN121" i="1"/>
  <c r="HH121" i="1"/>
  <c r="HF121" i="1"/>
  <c r="HN120" i="1"/>
  <c r="HH120" i="1"/>
  <c r="HF120" i="1"/>
  <c r="HN119" i="1"/>
  <c r="HH119" i="1"/>
  <c r="HF119" i="1"/>
  <c r="HN118" i="1"/>
  <c r="HH118" i="1"/>
  <c r="HF118" i="1"/>
  <c r="HN116" i="1"/>
  <c r="HH116" i="1"/>
  <c r="HF116" i="1"/>
  <c r="HN115" i="1"/>
  <c r="HH115" i="1"/>
  <c r="HF115" i="1"/>
  <c r="HN114" i="1"/>
  <c r="HH114" i="1"/>
  <c r="HF114" i="1"/>
  <c r="HN113" i="1"/>
  <c r="HH113" i="1"/>
  <c r="HF113" i="1"/>
  <c r="HN112" i="1"/>
  <c r="HH112" i="1"/>
  <c r="HF112" i="1"/>
  <c r="HN111" i="1"/>
  <c r="HF111" i="1"/>
  <c r="HF110" i="1" s="1"/>
  <c r="HN109" i="1"/>
  <c r="HH109" i="1"/>
  <c r="HF109" i="1"/>
  <c r="HN108" i="1"/>
  <c r="HH108" i="1"/>
  <c r="HF108" i="1"/>
  <c r="HN107" i="1"/>
  <c r="HH107" i="1"/>
  <c r="HF107" i="1"/>
  <c r="HN106" i="1"/>
  <c r="HH106" i="1"/>
  <c r="HF106" i="1"/>
  <c r="HN105" i="1"/>
  <c r="HH105" i="1"/>
  <c r="HF105" i="1"/>
  <c r="HN104" i="1"/>
  <c r="HF104" i="1"/>
  <c r="HN103" i="1"/>
  <c r="HH103" i="1"/>
  <c r="HF103" i="1"/>
  <c r="HN102" i="1"/>
  <c r="HH102" i="1"/>
  <c r="HF102" i="1"/>
  <c r="HN101" i="1"/>
  <c r="HH101" i="1"/>
  <c r="HF101" i="1"/>
  <c r="HN100" i="1"/>
  <c r="HH100" i="1"/>
  <c r="HF100" i="1"/>
  <c r="HN99" i="1"/>
  <c r="HH99" i="1"/>
  <c r="HF99" i="1"/>
  <c r="HN98" i="1"/>
  <c r="HF98" i="1"/>
  <c r="HN97" i="1"/>
  <c r="HF97" i="1"/>
  <c r="HN96" i="1"/>
  <c r="HF96" i="1"/>
  <c r="HN95" i="1"/>
  <c r="HH95" i="1"/>
  <c r="HF95" i="1"/>
  <c r="HN94" i="1"/>
  <c r="HH94" i="1"/>
  <c r="HF94" i="1"/>
  <c r="HN93" i="1"/>
  <c r="HH93" i="1"/>
  <c r="HF93" i="1"/>
  <c r="HN92" i="1"/>
  <c r="HF92" i="1"/>
  <c r="HN91" i="1"/>
  <c r="HF91" i="1"/>
  <c r="HN90" i="1"/>
  <c r="HF90" i="1"/>
  <c r="HN89" i="1"/>
  <c r="HH89" i="1"/>
  <c r="HF89" i="1"/>
  <c r="HN88" i="1"/>
  <c r="HH88" i="1"/>
  <c r="HF88" i="1"/>
  <c r="HN87" i="1"/>
  <c r="HH87" i="1"/>
  <c r="HF87" i="1"/>
  <c r="HN86" i="1"/>
  <c r="HF86" i="1"/>
  <c r="HF85" i="1"/>
  <c r="HN81" i="1"/>
  <c r="HH81" i="1"/>
  <c r="HF81" i="1"/>
  <c r="HN80" i="1"/>
  <c r="HH80" i="1"/>
  <c r="HF80" i="1"/>
  <c r="HN79" i="1"/>
  <c r="HH79" i="1"/>
  <c r="HF79" i="1"/>
  <c r="HN78" i="1"/>
  <c r="HF78" i="1"/>
  <c r="HN77" i="1"/>
  <c r="HF77" i="1"/>
  <c r="HN76" i="1"/>
  <c r="HH76" i="1"/>
  <c r="HF76" i="1"/>
  <c r="HN75" i="1"/>
  <c r="HF75" i="1"/>
  <c r="HN74" i="1"/>
  <c r="HH74" i="1"/>
  <c r="HF74" i="1"/>
  <c r="HN72" i="1"/>
  <c r="HH72" i="1"/>
  <c r="HF72" i="1"/>
  <c r="HN71" i="1"/>
  <c r="HF71" i="1"/>
  <c r="HN70" i="1"/>
  <c r="HH70" i="1"/>
  <c r="HF70" i="1"/>
  <c r="HN69" i="1"/>
  <c r="HH69" i="1"/>
  <c r="HF69" i="1"/>
  <c r="HN68" i="1"/>
  <c r="HH68" i="1"/>
  <c r="HF68" i="1"/>
  <c r="HN67" i="1"/>
  <c r="HH67" i="1"/>
  <c r="HF67" i="1"/>
  <c r="HN65" i="1"/>
  <c r="HF65" i="1"/>
  <c r="HN64" i="1"/>
  <c r="HF64" i="1"/>
  <c r="HN63" i="1"/>
  <c r="HF63" i="1"/>
  <c r="HN62" i="1"/>
  <c r="HF62" i="1"/>
  <c r="HN61" i="1"/>
  <c r="HH61" i="1"/>
  <c r="HF61" i="1"/>
  <c r="HN60" i="1"/>
  <c r="HH60" i="1"/>
  <c r="HF60" i="1"/>
  <c r="HN59" i="1"/>
  <c r="HH59" i="1"/>
  <c r="HF59" i="1"/>
  <c r="HN58" i="1"/>
  <c r="HH58" i="1"/>
  <c r="HF58" i="1"/>
  <c r="HN57" i="1"/>
  <c r="HH57" i="1"/>
  <c r="HF57" i="1"/>
  <c r="F56" i="1"/>
  <c r="D56" i="1"/>
  <c r="HN55" i="1"/>
  <c r="HF55" i="1"/>
  <c r="HN54" i="1"/>
  <c r="HF54" i="1"/>
  <c r="HN53" i="1"/>
  <c r="HF53" i="1"/>
  <c r="HN52" i="1"/>
  <c r="HF52" i="1"/>
  <c r="HN51" i="1"/>
  <c r="HF51" i="1"/>
  <c r="HN50" i="1"/>
  <c r="HH50" i="1"/>
  <c r="HF50" i="1"/>
  <c r="F50" i="1"/>
  <c r="D50" i="1"/>
  <c r="HN49" i="1"/>
  <c r="HF49" i="1"/>
  <c r="HN48" i="1"/>
  <c r="HF48" i="1"/>
  <c r="HN47" i="1"/>
  <c r="HF47" i="1"/>
  <c r="HH46" i="1"/>
  <c r="HN45" i="1"/>
  <c r="HH45" i="1"/>
  <c r="HF45" i="1"/>
  <c r="HN44" i="1"/>
  <c r="HH44" i="1"/>
  <c r="HF44" i="1"/>
  <c r="HN43" i="1"/>
  <c r="HF43" i="1"/>
  <c r="F43" i="1"/>
  <c r="D43" i="1"/>
  <c r="HN42" i="1"/>
  <c r="HH42" i="1"/>
  <c r="HF42" i="1"/>
  <c r="HN41" i="1"/>
  <c r="HH41" i="1"/>
  <c r="HF41" i="1"/>
  <c r="HN40" i="1"/>
  <c r="HH40" i="1"/>
  <c r="HF40" i="1"/>
  <c r="HN39" i="1"/>
  <c r="HH39" i="1"/>
  <c r="HF39" i="1"/>
  <c r="HN34" i="1"/>
  <c r="HH34" i="1"/>
  <c r="HF34" i="1"/>
  <c r="HN33" i="1"/>
  <c r="HH33" i="1"/>
  <c r="HF33" i="1"/>
  <c r="HN32" i="1"/>
  <c r="HH32" i="1"/>
  <c r="HF32" i="1"/>
  <c r="HN31" i="1"/>
  <c r="HF31" i="1"/>
  <c r="HN29" i="1"/>
  <c r="HF29" i="1"/>
  <c r="F29" i="1"/>
  <c r="D29" i="1"/>
  <c r="HN28" i="1"/>
  <c r="HF28" i="1"/>
  <c r="HN27" i="1"/>
  <c r="HH27" i="1"/>
  <c r="HF27" i="1"/>
  <c r="HN26" i="1"/>
  <c r="HH26" i="1"/>
  <c r="HF26" i="1"/>
  <c r="HN25" i="1"/>
  <c r="HH25" i="1"/>
  <c r="HF25" i="1"/>
  <c r="HN24" i="1"/>
  <c r="HH24" i="1"/>
  <c r="HF24" i="1"/>
  <c r="HN23" i="1"/>
  <c r="HH23" i="1"/>
  <c r="HF23" i="1"/>
  <c r="HN21" i="1"/>
  <c r="HF21" i="1"/>
  <c r="HN20" i="1"/>
  <c r="HH20" i="1"/>
  <c r="HF20" i="1"/>
  <c r="HN19" i="1"/>
  <c r="HH19" i="1"/>
  <c r="HF19" i="1"/>
  <c r="HN18" i="1"/>
  <c r="HH18" i="1"/>
  <c r="HF18" i="1"/>
  <c r="HN17" i="1"/>
  <c r="HH17" i="1"/>
  <c r="HF17" i="1"/>
  <c r="F16" i="1"/>
  <c r="F45" i="1" s="1"/>
  <c r="F58" i="1" s="1"/>
  <c r="F62" i="1" s="1"/>
  <c r="D60" i="1" s="1"/>
  <c r="HN15" i="1"/>
  <c r="HH15" i="1"/>
  <c r="HF15" i="1"/>
  <c r="HN14" i="1"/>
  <c r="HH14" i="1"/>
  <c r="HF14" i="1"/>
  <c r="HN13" i="1"/>
  <c r="HH13" i="1"/>
  <c r="HF13" i="1"/>
  <c r="HP12" i="1"/>
  <c r="D11" i="1"/>
  <c r="D16" i="1" s="1"/>
  <c r="D45" i="1" s="1"/>
  <c r="D58" i="1" s="1"/>
  <c r="D62" i="1" l="1"/>
</calcChain>
</file>

<file path=xl/sharedStrings.xml><?xml version="1.0" encoding="utf-8"?>
<sst xmlns="http://schemas.openxmlformats.org/spreadsheetml/2006/main" count="45" uniqueCount="44">
  <si>
    <t>Associação Pinacoteca Arte e Cultura - APAC</t>
  </si>
  <si>
    <t>CNPJ - 96.290.846/0001-82</t>
  </si>
  <si>
    <t>Demonstrações de Fluxo de Caixa - Consolidado</t>
  </si>
  <si>
    <t>Período findo em 31 de dezembro de 2019 e exercício findo em 31 de dezembro 2018.</t>
  </si>
  <si>
    <t>(Reais)</t>
  </si>
  <si>
    <t>Fluxo de caixa das atividades operacionais</t>
  </si>
  <si>
    <t>Superávit / Déficit dos exercícios</t>
  </si>
  <si>
    <t>Despesas (receitas) que não afetam o caixa:</t>
  </si>
  <si>
    <t>Depreciação/Amortização</t>
  </si>
  <si>
    <t>Valor residual de bem baixado</t>
  </si>
  <si>
    <t>Baixa de ativo imobilizado</t>
  </si>
  <si>
    <t>(Aumento) redução nas contas do ativo circulante e não circulante</t>
  </si>
  <si>
    <t>Contas a receber</t>
  </si>
  <si>
    <t>Contas a receber - governamental</t>
  </si>
  <si>
    <t>Adiantamentos</t>
  </si>
  <si>
    <t>Provisão para créditos duvidosos</t>
  </si>
  <si>
    <t>Obras de arte</t>
  </si>
  <si>
    <t>Provisão para doação ao acervo do Estado</t>
  </si>
  <si>
    <t>Estoques</t>
  </si>
  <si>
    <t>Impostos a compensar</t>
  </si>
  <si>
    <t>Despesas antecipadas</t>
  </si>
  <si>
    <t>Realizável a longo prazo</t>
  </si>
  <si>
    <t>Aumento (redução) nas contas do passivo circulante e não circulante</t>
  </si>
  <si>
    <t>Fornecedores e contas a pagar</t>
  </si>
  <si>
    <t>Encargos sociais a pagar</t>
  </si>
  <si>
    <t>Impostos a pagar</t>
  </si>
  <si>
    <t>Salários a pagar</t>
  </si>
  <si>
    <t>Provisões para férias e encargos sociais</t>
  </si>
  <si>
    <t>Provisão para contigências</t>
  </si>
  <si>
    <t>Recursos do contrato de gestão</t>
  </si>
  <si>
    <t>Créditos de projetos a incorrer</t>
  </si>
  <si>
    <t>Total projetos realizados</t>
  </si>
  <si>
    <t>Projetos a realizar</t>
  </si>
  <si>
    <t>Doações e subvenções a apropriar</t>
  </si>
  <si>
    <t>Disponibilidade líquidas geradas pelas atividades operacionais</t>
  </si>
  <si>
    <t>Atividades de investimento</t>
  </si>
  <si>
    <t>Aquisição de imobilizado</t>
  </si>
  <si>
    <t>Transferencia de bens entre projetos</t>
  </si>
  <si>
    <t>Atividades de financiamento</t>
  </si>
  <si>
    <t>Constituição de fundo de reserva</t>
  </si>
  <si>
    <t>Desconstituição de fundo de reserva</t>
  </si>
  <si>
    <t>Aumento (diminuição) líquida de caixa</t>
  </si>
  <si>
    <t>Caixa e equivalente de caixa no início do exercício</t>
  </si>
  <si>
    <t>Caixa e equivalente de caixa no final do 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</si>
</sst>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_);\(0\)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2" applyFont="1" applyFill="1" applyAlignment="1" applyProtection="1">
      <protection hidden="1"/>
    </xf>
    <xf numFmtId="165" fontId="1" fillId="0" borderId="0" xfId="1" applyFont="1" applyBorder="1"/>
    <xf numFmtId="0" fontId="3" fillId="0" borderId="0" xfId="0" applyFont="1"/>
    <xf numFmtId="165" fontId="1" fillId="0" borderId="0" xfId="0" applyNumberFormat="1" applyFont="1"/>
    <xf numFmtId="0" fontId="4" fillId="0" borderId="0" xfId="1" applyNumberFormat="1" applyFont="1" applyAlignment="1"/>
    <xf numFmtId="0" fontId="1" fillId="0" borderId="0" xfId="1" applyNumberFormat="1" applyFont="1" applyAlignment="1"/>
    <xf numFmtId="165" fontId="1" fillId="0" borderId="0" xfId="1" applyFont="1" applyAlignment="1"/>
    <xf numFmtId="166" fontId="5" fillId="0" borderId="0" xfId="1" applyNumberFormat="1" applyFont="1" applyFill="1" applyBorder="1" applyAlignment="1" applyProtection="1">
      <alignment horizontal="center"/>
      <protection hidden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4" fontId="5" fillId="0" borderId="0" xfId="1" applyNumberFormat="1" applyFont="1" applyFill="1" applyBorder="1" applyAlignment="1" applyProtection="1">
      <protection hidden="1"/>
    </xf>
    <xf numFmtId="39" fontId="3" fillId="0" borderId="0" xfId="0" applyNumberFormat="1" applyFont="1"/>
    <xf numFmtId="0" fontId="3" fillId="0" borderId="0" xfId="0" applyFont="1" applyAlignment="1">
      <alignment horizontal="left" indent="2"/>
    </xf>
    <xf numFmtId="165" fontId="1" fillId="0" borderId="1" xfId="1" applyFont="1" applyFill="1" applyBorder="1"/>
    <xf numFmtId="39" fontId="1" fillId="0" borderId="0" xfId="1" applyNumberFormat="1" applyFont="1" applyFill="1" applyBorder="1"/>
    <xf numFmtId="165" fontId="3" fillId="0" borderId="0" xfId="1" applyFont="1" applyFill="1" applyBorder="1" applyAlignment="1">
      <alignment horizontal="left" indent="2"/>
    </xf>
    <xf numFmtId="165" fontId="1" fillId="0" borderId="0" xfId="1" applyFont="1" applyFill="1" applyBorder="1"/>
    <xf numFmtId="37" fontId="1" fillId="0" borderId="0" xfId="1" applyNumberFormat="1" applyFont="1" applyFill="1" applyBorder="1"/>
    <xf numFmtId="0" fontId="1" fillId="0" borderId="0" xfId="0" applyFont="1" applyAlignment="1">
      <alignment horizontal="left" indent="3"/>
    </xf>
    <xf numFmtId="165" fontId="1" fillId="0" borderId="2" xfId="1" applyFont="1" applyFill="1" applyBorder="1"/>
    <xf numFmtId="0" fontId="1" fillId="0" borderId="0" xfId="0" applyFont="1" applyAlignment="1">
      <alignment horizontal="left" indent="2"/>
    </xf>
    <xf numFmtId="165" fontId="1" fillId="0" borderId="0" xfId="1" applyFont="1" applyFill="1" applyBorder="1" applyAlignment="1">
      <alignment horizontal="left" indent="2"/>
    </xf>
    <xf numFmtId="0" fontId="3" fillId="0" borderId="0" xfId="0" applyFont="1" applyAlignment="1">
      <alignment horizontal="left" indent="3"/>
    </xf>
    <xf numFmtId="165" fontId="3" fillId="0" borderId="0" xfId="0" applyNumberFormat="1" applyFont="1" applyAlignment="1">
      <alignment horizontal="left" indent="3"/>
    </xf>
    <xf numFmtId="165" fontId="3" fillId="0" borderId="0" xfId="1" applyFont="1" applyFill="1" applyBorder="1" applyAlignment="1">
      <alignment horizontal="left" indent="3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165" fontId="3" fillId="0" borderId="0" xfId="1" applyFont="1" applyFill="1" applyBorder="1" applyAlignment="1">
      <alignment horizontal="left" indent="1"/>
    </xf>
    <xf numFmtId="0" fontId="1" fillId="0" borderId="0" xfId="0" applyFont="1" applyAlignment="1">
      <alignment horizontal="left" indent="1"/>
    </xf>
    <xf numFmtId="165" fontId="1" fillId="0" borderId="0" xfId="1" applyFont="1" applyFill="1" applyBorder="1" applyAlignment="1">
      <alignment horizontal="left" indent="1"/>
    </xf>
    <xf numFmtId="165" fontId="3" fillId="0" borderId="1" xfId="1" applyFont="1" applyFill="1" applyBorder="1"/>
    <xf numFmtId="39" fontId="3" fillId="0" borderId="0" xfId="1" applyNumberFormat="1" applyFont="1" applyFill="1" applyBorder="1"/>
    <xf numFmtId="165" fontId="3" fillId="0" borderId="0" xfId="1" applyFont="1" applyFill="1" applyBorder="1"/>
    <xf numFmtId="165" fontId="1" fillId="0" borderId="3" xfId="1" applyFont="1" applyFill="1" applyBorder="1"/>
    <xf numFmtId="165" fontId="3" fillId="0" borderId="3" xfId="1" applyFont="1" applyFill="1" applyBorder="1"/>
    <xf numFmtId="165" fontId="3" fillId="0" borderId="4" xfId="1" applyFont="1" applyFill="1" applyBorder="1"/>
    <xf numFmtId="0" fontId="1" fillId="2" borderId="0" xfId="0" applyFont="1" applyFill="1"/>
    <xf numFmtId="165" fontId="1" fillId="2" borderId="0" xfId="1" applyFont="1" applyFill="1" applyBorder="1"/>
  </cellXfs>
  <cellStyles count="3">
    <cellStyle name="Moeda_Base" xfId="2" xr:uid="{BA3D294A-7670-408B-8B29-7D1F538B6D76}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28575</xdr:rowOff>
    </xdr:from>
    <xdr:to>
      <xdr:col>0</xdr:col>
      <xdr:colOff>1381125</xdr:colOff>
      <xdr:row>4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3DB61A-3319-4191-B71A-ACAD7AD75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8575"/>
          <a:ext cx="1171575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Fs%202019%20-%20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Contabilidade/2019/Relat&#243;rios/12.2019/Demonstrativo%20Fin%20Dezembro%202019%20-%20b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90.3\contabilidade\Ativos\Lawson\Contabil\2009\Relat&#243;rios\Centro%20de%20cus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ELSO.COMPAIR\Configura&#231;&#245;es%20locais\Temporary%20Internet%20Files\Content.IE5\37XBN1WS\Calculo_varia&#231;&#227;o_cambial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IMIS_04_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S\PUBLICO\Documents%20and%20Settings\CELSO.COMPAIR\Configura&#231;&#245;es%20locais\Temporary%20Internet%20Files\Content.IE5\RF5WHBA7\BANKRE~1%20COMPAIR%20DO%20BRAS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0000%20JWR%20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MIS04%20PRP%20Profor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AS%20Reporting\IntraNet\InteractiveTemplates\5431%20MR03%20BSh%20Explosion%20by%20Un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2019"/>
      <sheetName val="DRE "/>
      <sheetName val="DFC"/>
    </sheetNames>
    <sheetDataSet>
      <sheetData sheetId="0"/>
      <sheetData sheetId="1">
        <row r="147">
          <cell r="JB147">
            <v>172179.6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2019"/>
      <sheetName val="DRE "/>
      <sheetName val="INDICES 352008"/>
      <sheetName val="INDICES001_2018"/>
      <sheetName val="INDICES APAC"/>
      <sheetName val="DOAR"/>
      <sheetName val="DOAR 352008"/>
      <sheetName val="DOAR-NELD"/>
      <sheetName val="DFC"/>
      <sheetName val="DFC DIREITO"/>
      <sheetName val="122019"/>
      <sheetName val="DOAR032014CGA"/>
      <sheetName val="DOAR122019"/>
      <sheetName val="DOAR032014NELD"/>
      <sheetName val="Dezembro"/>
      <sheetName val="AP-Total "/>
      <sheetName val="Resultado-Total"/>
      <sheetName val="Tabela Gerencial-DRE"/>
      <sheetName val="Gerencial-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oContas"/>
      <sheetName val="CentroCusto"/>
      <sheetName val="PlanoContasReais"/>
      <sheetName val="PlanoContasEuro"/>
      <sheetName val="CentroCustoReais"/>
      <sheetName val="CentroCustoEuro"/>
      <sheetName val="Capa"/>
      <sheetName val="Assets"/>
      <sheetName val="Liabilities"/>
      <sheetName val="SI"/>
      <sheetName val="11111 R$"/>
      <sheetName val="38396 R$"/>
      <sheetName val="89510 R$"/>
      <sheetName val="91820 R$"/>
      <sheetName val="91860 R$"/>
      <sheetName val="R$ TOTAL"/>
      <sheetName val="11111 US$"/>
      <sheetName val="38396 US$"/>
      <sheetName val="89510 US$"/>
      <sheetName val="91820 US$"/>
      <sheetName val="91860 US$"/>
      <sheetName val="US$ TOTAL"/>
      <sheetName val="DMPL"/>
      <sheetName val="DFC"/>
      <sheetName val="CTA"/>
      <sheetName val="personnel - 2"/>
      <sheetName val="Provisões"/>
      <sheetName val="LOANS"/>
      <sheetName val="DOAR"/>
      <sheetName val="Empréstimo"/>
      <sheetName val="Imobilizado"/>
      <sheetName val="CTA D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2">
          <cell r="Q72">
            <v>-4264.49</v>
          </cell>
        </row>
      </sheetData>
      <sheetData sheetId="17"/>
      <sheetData sheetId="18"/>
      <sheetData sheetId="19"/>
      <sheetData sheetId="20"/>
      <sheetData sheetId="21"/>
      <sheetData sheetId="22">
        <row r="72">
          <cell r="Q72">
            <v>-1989.99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C5">
            <v>1108437.8999999999</v>
          </cell>
        </row>
        <row r="6">
          <cell r="C6">
            <v>143516.78</v>
          </cell>
        </row>
        <row r="8">
          <cell r="F8">
            <v>-1197207.1399999999</v>
          </cell>
        </row>
        <row r="12">
          <cell r="C12">
            <v>499970</v>
          </cell>
        </row>
      </sheetData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BERTO"/>
      <sheetName val="PAGAS"/>
      <sheetName val="camila"/>
      <sheetName val="03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"/>
      <sheetName val="Cover"/>
      <sheetName val="Contents"/>
      <sheetName val="PR_01"/>
      <sheetName val="PR_02"/>
      <sheetName val="PR_03"/>
      <sheetName val="PR_04"/>
      <sheetName val="PR_06"/>
      <sheetName val="PR_07"/>
      <sheetName val="PR_09"/>
      <sheetName val="PR_10"/>
      <sheetName val="PR_11"/>
      <sheetName val="PR_12"/>
      <sheetName val="PR_13"/>
      <sheetName val="PR_14"/>
      <sheetName val="PR_15"/>
      <sheetName val="PR_16"/>
      <sheetName val="PR_17"/>
      <sheetName val="INP_01"/>
      <sheetName val="INP_02"/>
      <sheetName val="INP_03"/>
      <sheetName val="INP_04"/>
      <sheetName val="INP_05"/>
      <sheetName val="INP_06"/>
      <sheetName val="INP_07"/>
      <sheetName val="INP_08"/>
      <sheetName val="INP_09"/>
      <sheetName val="INP_10"/>
      <sheetName val="INP_11"/>
      <sheetName val="INP_12"/>
      <sheetName val="INP_13"/>
      <sheetName val="INP_14"/>
      <sheetName val="INP_15"/>
      <sheetName val="INP_16"/>
      <sheetName val="INP_17"/>
      <sheetName val="INP_18"/>
      <sheetName val="INP_19"/>
      <sheetName val="INP_20"/>
      <sheetName val="INP_21"/>
      <sheetName val="INP_22"/>
      <sheetName val="INP_23"/>
      <sheetName val="INP_24"/>
      <sheetName val="INP_25"/>
      <sheetName val="INP_26"/>
      <sheetName val="INP_27"/>
      <sheetName val="INP_28"/>
      <sheetName val="INP_29"/>
      <sheetName val="INP_30"/>
      <sheetName val="INP_31"/>
      <sheetName val="INP_32"/>
      <sheetName val="INP_33"/>
      <sheetName val="INP_34"/>
      <sheetName val="INP_35"/>
      <sheetName val="INP_36"/>
      <sheetName val="INP_37"/>
      <sheetName val="INP_38"/>
      <sheetName val="INP_39"/>
      <sheetName val="INP_40"/>
      <sheetName val="INP_41"/>
      <sheetName val="INP_42"/>
      <sheetName val="INP_43"/>
      <sheetName val="INP_44"/>
      <sheetName val="Graphs"/>
      <sheetName val="Graphs_Input"/>
      <sheetName val="Exhaust"/>
      <sheetName val="dlg_mc_mes_box"/>
      <sheetName val="dlg_select"/>
      <sheetName val="dlg_imip_select"/>
      <sheetName val="Graph Details"/>
      <sheetName val="dlg_category"/>
      <sheetName val="Validations"/>
      <sheetName val="Extract"/>
      <sheetName val="Details"/>
      <sheetName val="Dlg_draft"/>
      <sheetName val="Dlg_Front"/>
      <sheetName val="Dlg_about_PRP"/>
      <sheetName val="dlg_company_details"/>
      <sheetName val="dlg_paper_typ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>
        <row r="2">
          <cell r="B2" t="str">
            <v>2000/2001 Invensys Management Information System</v>
          </cell>
        </row>
        <row r="6">
          <cell r="B6" t="str">
            <v>Division 1</v>
          </cell>
        </row>
        <row r="7">
          <cell r="B7" t="str">
            <v>Product Group 1 with long name</v>
          </cell>
        </row>
        <row r="8">
          <cell r="B8" t="str">
            <v>Spreadsheet Test Company</v>
          </cell>
        </row>
        <row r="9">
          <cell r="B9" t="str">
            <v>0000</v>
          </cell>
        </row>
        <row r="11">
          <cell r="B11" t="str">
            <v>USD</v>
          </cell>
        </row>
        <row r="12">
          <cell r="B12" t="str">
            <v>000</v>
          </cell>
        </row>
        <row r="18">
          <cell r="B18">
            <v>4</v>
          </cell>
        </row>
        <row r="53">
          <cell r="E53">
            <v>4</v>
          </cell>
          <cell r="G53" t="str">
            <v>2000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"/>
      <sheetName val="Reconciliation"/>
      <sheetName val="Extract"/>
    </sheetNames>
    <sheetDataSet>
      <sheetData sheetId="0">
        <row r="3">
          <cell r="A3">
            <v>1</v>
          </cell>
          <cell r="B3" t="str">
            <v>Select code</v>
          </cell>
          <cell r="C3" t="str">
            <v>Currency name will appear here</v>
          </cell>
        </row>
        <row r="4">
          <cell r="A4">
            <v>2</v>
          </cell>
          <cell r="B4" t="str">
            <v>AED</v>
          </cell>
          <cell r="C4" t="str">
            <v>U A E Dirham</v>
          </cell>
        </row>
        <row r="5">
          <cell r="A5">
            <v>3</v>
          </cell>
          <cell r="B5" t="str">
            <v>ARS</v>
          </cell>
          <cell r="C5" t="str">
            <v>Argentinian Peso</v>
          </cell>
        </row>
        <row r="6">
          <cell r="A6">
            <v>4</v>
          </cell>
          <cell r="B6" t="str">
            <v>ATS</v>
          </cell>
          <cell r="C6" t="str">
            <v>Austrian Schillings</v>
          </cell>
        </row>
        <row r="7">
          <cell r="A7">
            <v>5</v>
          </cell>
          <cell r="B7" t="str">
            <v>AUD</v>
          </cell>
          <cell r="C7" t="str">
            <v>Australian Dollar</v>
          </cell>
        </row>
        <row r="8">
          <cell r="A8">
            <v>6</v>
          </cell>
          <cell r="B8" t="str">
            <v>BDT</v>
          </cell>
          <cell r="C8" t="str">
            <v>Bangladeshi Taka</v>
          </cell>
        </row>
        <row r="9">
          <cell r="A9">
            <v>7</v>
          </cell>
          <cell r="B9" t="str">
            <v>BEF</v>
          </cell>
          <cell r="C9" t="str">
            <v>Belgian Franc</v>
          </cell>
        </row>
        <row r="10">
          <cell r="A10">
            <v>8</v>
          </cell>
          <cell r="B10" t="str">
            <v>BGL</v>
          </cell>
          <cell r="C10" t="str">
            <v>Bulgarian Lev</v>
          </cell>
        </row>
        <row r="11">
          <cell r="A11">
            <v>9</v>
          </cell>
          <cell r="B11" t="str">
            <v>BHD</v>
          </cell>
          <cell r="C11" t="str">
            <v>Bahrainian Dinar</v>
          </cell>
        </row>
        <row r="12">
          <cell r="A12">
            <v>10</v>
          </cell>
          <cell r="B12" t="str">
            <v>BRL</v>
          </cell>
          <cell r="C12" t="str">
            <v>Brazilian Real</v>
          </cell>
        </row>
        <row r="13">
          <cell r="A13">
            <v>11</v>
          </cell>
          <cell r="B13" t="str">
            <v>CAD</v>
          </cell>
          <cell r="C13" t="str">
            <v>Canadian Dollar</v>
          </cell>
        </row>
        <row r="14">
          <cell r="A14">
            <v>12</v>
          </cell>
          <cell r="B14" t="str">
            <v>CHF</v>
          </cell>
          <cell r="C14" t="str">
            <v>Swiss Franc</v>
          </cell>
        </row>
        <row r="15">
          <cell r="A15">
            <v>13</v>
          </cell>
          <cell r="B15" t="str">
            <v>CLP</v>
          </cell>
          <cell r="C15" t="str">
            <v>Chilean Peso</v>
          </cell>
        </row>
        <row r="16">
          <cell r="A16">
            <v>14</v>
          </cell>
          <cell r="B16" t="str">
            <v>CNY</v>
          </cell>
          <cell r="C16" t="str">
            <v>China Yuan</v>
          </cell>
        </row>
        <row r="17">
          <cell r="A17">
            <v>15</v>
          </cell>
          <cell r="B17" t="str">
            <v>COP</v>
          </cell>
          <cell r="C17" t="str">
            <v>Colombian Peso</v>
          </cell>
        </row>
        <row r="18">
          <cell r="A18">
            <v>16</v>
          </cell>
          <cell r="B18" t="str">
            <v>CZK</v>
          </cell>
          <cell r="C18" t="str">
            <v>Czech Koruna</v>
          </cell>
        </row>
        <row r="19">
          <cell r="A19">
            <v>17</v>
          </cell>
          <cell r="B19" t="str">
            <v>DEM</v>
          </cell>
          <cell r="C19" t="str">
            <v>German Deutchmark</v>
          </cell>
        </row>
        <row r="20">
          <cell r="A20">
            <v>18</v>
          </cell>
          <cell r="B20" t="str">
            <v>DKK</v>
          </cell>
          <cell r="C20" t="str">
            <v>Danish Kroner</v>
          </cell>
        </row>
        <row r="21">
          <cell r="A21">
            <v>19</v>
          </cell>
          <cell r="B21" t="str">
            <v>ESP</v>
          </cell>
          <cell r="C21" t="str">
            <v>Spanish Peseta</v>
          </cell>
        </row>
        <row r="22">
          <cell r="A22">
            <v>20</v>
          </cell>
          <cell r="B22" t="str">
            <v>EUR</v>
          </cell>
          <cell r="C22" t="str">
            <v>European Euro</v>
          </cell>
        </row>
        <row r="23">
          <cell r="A23">
            <v>21</v>
          </cell>
          <cell r="B23" t="str">
            <v>FIM</v>
          </cell>
          <cell r="C23" t="str">
            <v>Finish Markka</v>
          </cell>
        </row>
        <row r="24">
          <cell r="A24">
            <v>22</v>
          </cell>
          <cell r="B24" t="str">
            <v>FRF</v>
          </cell>
          <cell r="C24" t="str">
            <v>French Franc</v>
          </cell>
        </row>
        <row r="25">
          <cell r="A25">
            <v>23</v>
          </cell>
          <cell r="B25" t="str">
            <v>GBP</v>
          </cell>
          <cell r="C25" t="str">
            <v>GB Pound</v>
          </cell>
        </row>
        <row r="26">
          <cell r="A26">
            <v>24</v>
          </cell>
          <cell r="B26" t="str">
            <v>GHC</v>
          </cell>
          <cell r="C26" t="str">
            <v>Ghanian Cedi</v>
          </cell>
        </row>
        <row r="27">
          <cell r="A27">
            <v>25</v>
          </cell>
          <cell r="B27" t="str">
            <v>GRD</v>
          </cell>
          <cell r="C27" t="str">
            <v>Greek Drachma</v>
          </cell>
        </row>
        <row r="28">
          <cell r="A28">
            <v>26</v>
          </cell>
          <cell r="B28" t="str">
            <v>HKD</v>
          </cell>
          <cell r="C28" t="str">
            <v>Hong Kong Dollar</v>
          </cell>
        </row>
        <row r="29">
          <cell r="A29">
            <v>27</v>
          </cell>
          <cell r="B29" t="str">
            <v>HUF</v>
          </cell>
          <cell r="C29" t="str">
            <v>Hungarian Forint</v>
          </cell>
        </row>
        <row r="30">
          <cell r="A30">
            <v>28</v>
          </cell>
          <cell r="B30" t="str">
            <v>IDR</v>
          </cell>
          <cell r="C30" t="str">
            <v>Indonesian Rupiah</v>
          </cell>
        </row>
        <row r="31">
          <cell r="A31">
            <v>29</v>
          </cell>
          <cell r="B31" t="str">
            <v>IEP</v>
          </cell>
          <cell r="C31" t="str">
            <v>Irish Punt</v>
          </cell>
        </row>
        <row r="32">
          <cell r="A32">
            <v>30</v>
          </cell>
          <cell r="B32" t="str">
            <v>ILS</v>
          </cell>
          <cell r="C32" t="str">
            <v>Israeli Shekel</v>
          </cell>
        </row>
        <row r="33">
          <cell r="A33">
            <v>31</v>
          </cell>
          <cell r="B33" t="str">
            <v>INR</v>
          </cell>
          <cell r="C33" t="str">
            <v>Indian Rupee</v>
          </cell>
        </row>
        <row r="34">
          <cell r="A34">
            <v>32</v>
          </cell>
          <cell r="B34" t="str">
            <v>ITL</v>
          </cell>
          <cell r="C34" t="str">
            <v>Italian Lira</v>
          </cell>
        </row>
        <row r="35">
          <cell r="A35">
            <v>33</v>
          </cell>
          <cell r="B35" t="str">
            <v>JPY</v>
          </cell>
          <cell r="C35" t="str">
            <v>Japanese Yen</v>
          </cell>
        </row>
        <row r="36">
          <cell r="A36">
            <v>34</v>
          </cell>
          <cell r="B36" t="str">
            <v>KES</v>
          </cell>
          <cell r="C36" t="str">
            <v>Kenyan Pound</v>
          </cell>
        </row>
        <row r="37">
          <cell r="A37">
            <v>35</v>
          </cell>
          <cell r="B37" t="str">
            <v>KRW</v>
          </cell>
          <cell r="C37" t="str">
            <v>South Korean Won</v>
          </cell>
        </row>
        <row r="38">
          <cell r="A38">
            <v>36</v>
          </cell>
          <cell r="B38" t="str">
            <v>KWD</v>
          </cell>
          <cell r="C38" t="str">
            <v>Kuwaiti Dinar</v>
          </cell>
        </row>
        <row r="39">
          <cell r="A39">
            <v>37</v>
          </cell>
          <cell r="B39" t="str">
            <v>LUF</v>
          </cell>
          <cell r="C39" t="str">
            <v>Luxembourg Franc</v>
          </cell>
        </row>
        <row r="40">
          <cell r="A40">
            <v>38</v>
          </cell>
          <cell r="B40" t="str">
            <v>MAD</v>
          </cell>
          <cell r="C40" t="str">
            <v>Morocco Dirham</v>
          </cell>
        </row>
        <row r="41">
          <cell r="A41">
            <v>39</v>
          </cell>
          <cell r="B41" t="str">
            <v>MTL</v>
          </cell>
          <cell r="C41" t="str">
            <v>Maltese Lira</v>
          </cell>
        </row>
        <row r="42">
          <cell r="A42">
            <v>40</v>
          </cell>
          <cell r="B42" t="str">
            <v>MXN</v>
          </cell>
          <cell r="C42" t="str">
            <v>Mexican Peso</v>
          </cell>
        </row>
        <row r="43">
          <cell r="A43">
            <v>41</v>
          </cell>
          <cell r="B43" t="str">
            <v>MYR</v>
          </cell>
          <cell r="C43" t="str">
            <v>Malaysian Ringgit</v>
          </cell>
        </row>
        <row r="44">
          <cell r="A44">
            <v>42</v>
          </cell>
          <cell r="B44" t="str">
            <v>NGN</v>
          </cell>
          <cell r="C44" t="str">
            <v>Nigerian Niara</v>
          </cell>
        </row>
        <row r="45">
          <cell r="A45">
            <v>43</v>
          </cell>
          <cell r="B45" t="str">
            <v>NLG</v>
          </cell>
          <cell r="C45" t="str">
            <v>Dutch Guilder</v>
          </cell>
        </row>
        <row r="46">
          <cell r="A46">
            <v>44</v>
          </cell>
          <cell r="B46" t="str">
            <v>NOK</v>
          </cell>
          <cell r="C46" t="str">
            <v>Norwegian Kroner</v>
          </cell>
        </row>
        <row r="47">
          <cell r="A47">
            <v>45</v>
          </cell>
          <cell r="B47" t="str">
            <v>NZD</v>
          </cell>
          <cell r="C47" t="str">
            <v>New Zealand Dollar</v>
          </cell>
        </row>
        <row r="48">
          <cell r="A48">
            <v>46</v>
          </cell>
          <cell r="B48" t="str">
            <v>OMR</v>
          </cell>
          <cell r="C48" t="str">
            <v>Omani Rial</v>
          </cell>
        </row>
        <row r="49">
          <cell r="A49">
            <v>47</v>
          </cell>
          <cell r="B49" t="str">
            <v>PGK</v>
          </cell>
          <cell r="C49" t="str">
            <v>Papua New Guinen Kina</v>
          </cell>
        </row>
        <row r="50">
          <cell r="A50">
            <v>48</v>
          </cell>
          <cell r="B50" t="str">
            <v>PHP</v>
          </cell>
          <cell r="C50" t="str">
            <v>Philippines Peso</v>
          </cell>
        </row>
        <row r="51">
          <cell r="A51">
            <v>49</v>
          </cell>
          <cell r="B51" t="str">
            <v>PKR</v>
          </cell>
          <cell r="C51" t="str">
            <v>Pakistani Rupee</v>
          </cell>
        </row>
        <row r="52">
          <cell r="A52">
            <v>50</v>
          </cell>
          <cell r="B52" t="str">
            <v>PLN</v>
          </cell>
          <cell r="C52" t="str">
            <v>Polish Zloty</v>
          </cell>
        </row>
        <row r="53">
          <cell r="A53">
            <v>51</v>
          </cell>
          <cell r="B53" t="str">
            <v>PTE</v>
          </cell>
          <cell r="C53" t="str">
            <v>Portuguese Escudo</v>
          </cell>
        </row>
        <row r="54">
          <cell r="A54">
            <v>52</v>
          </cell>
          <cell r="B54" t="str">
            <v>RUR</v>
          </cell>
          <cell r="C54" t="str">
            <v>Russian Rouble</v>
          </cell>
        </row>
        <row r="55">
          <cell r="A55">
            <v>53</v>
          </cell>
          <cell r="B55" t="str">
            <v>SAR</v>
          </cell>
          <cell r="C55" t="str">
            <v>Saudi Arabian Riyal</v>
          </cell>
        </row>
        <row r="56">
          <cell r="A56">
            <v>54</v>
          </cell>
          <cell r="B56" t="str">
            <v>SEK</v>
          </cell>
          <cell r="C56" t="str">
            <v>Swedish Krona</v>
          </cell>
        </row>
        <row r="57">
          <cell r="A57">
            <v>55</v>
          </cell>
          <cell r="B57" t="str">
            <v>SGD</v>
          </cell>
          <cell r="C57" t="str">
            <v>Singapore Dollar</v>
          </cell>
        </row>
        <row r="58">
          <cell r="A58">
            <v>56</v>
          </cell>
          <cell r="B58" t="str">
            <v>SKK</v>
          </cell>
          <cell r="C58" t="str">
            <v>Slovak Koruna</v>
          </cell>
        </row>
        <row r="59">
          <cell r="A59">
            <v>57</v>
          </cell>
          <cell r="B59" t="str">
            <v>THB</v>
          </cell>
          <cell r="C59" t="str">
            <v>Thai Baht</v>
          </cell>
        </row>
        <row r="60">
          <cell r="A60">
            <v>58</v>
          </cell>
          <cell r="B60" t="str">
            <v>TND</v>
          </cell>
          <cell r="C60" t="str">
            <v>Tunisian Dinar</v>
          </cell>
        </row>
        <row r="61">
          <cell r="A61">
            <v>59</v>
          </cell>
          <cell r="B61" t="str">
            <v>TRL</v>
          </cell>
          <cell r="C61" t="str">
            <v>Turkish Lira</v>
          </cell>
        </row>
        <row r="62">
          <cell r="A62">
            <v>60</v>
          </cell>
          <cell r="B62" t="str">
            <v>TWD</v>
          </cell>
          <cell r="C62" t="str">
            <v>Taiwanese Dollar</v>
          </cell>
        </row>
        <row r="63">
          <cell r="A63">
            <v>61</v>
          </cell>
          <cell r="B63" t="str">
            <v>TZS</v>
          </cell>
          <cell r="C63" t="str">
            <v>Tanzanian Shilling</v>
          </cell>
        </row>
        <row r="64">
          <cell r="A64">
            <v>62</v>
          </cell>
          <cell r="B64" t="str">
            <v>USD</v>
          </cell>
          <cell r="C64" t="str">
            <v>USA Dollar</v>
          </cell>
        </row>
        <row r="65">
          <cell r="A65">
            <v>63</v>
          </cell>
          <cell r="B65" t="str">
            <v>VEB</v>
          </cell>
          <cell r="C65" t="str">
            <v>Venezuelian Bolivar</v>
          </cell>
        </row>
        <row r="66">
          <cell r="A66">
            <v>64</v>
          </cell>
          <cell r="B66" t="str">
            <v>XEU</v>
          </cell>
          <cell r="C66" t="str">
            <v>European Currency Unit</v>
          </cell>
        </row>
        <row r="67">
          <cell r="A67">
            <v>65</v>
          </cell>
          <cell r="B67" t="str">
            <v>ZAR</v>
          </cell>
          <cell r="C67" t="str">
            <v>South African Rand</v>
          </cell>
        </row>
        <row r="68">
          <cell r="A68">
            <v>66</v>
          </cell>
          <cell r="B68" t="str">
            <v>ZMK</v>
          </cell>
          <cell r="C68" t="str">
            <v>Zambian Kwacha</v>
          </cell>
        </row>
        <row r="69">
          <cell r="A69">
            <v>67</v>
          </cell>
          <cell r="B69" t="str">
            <v>ZWD</v>
          </cell>
          <cell r="C69" t="str">
            <v>Zimbabwe Dollar</v>
          </cell>
        </row>
        <row r="71">
          <cell r="C71">
            <v>10</v>
          </cell>
        </row>
      </sheetData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WR 3 Ext"/>
      <sheetName val="JWR 5 Ext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mpany Details"/>
      <sheetName val="Contents"/>
      <sheetName val="PR_01"/>
      <sheetName val="PR_01a"/>
      <sheetName val="PR_02"/>
      <sheetName val="PR_03"/>
      <sheetName val="PR_04"/>
      <sheetName val="PR_04a"/>
      <sheetName val="PR_05a"/>
      <sheetName val="PR_05b"/>
      <sheetName val="PR_06a"/>
      <sheetName val="PR_06b"/>
      <sheetName val="PR_06c"/>
      <sheetName val="PR_07"/>
      <sheetName val="PR_07a"/>
      <sheetName val="PR_08"/>
      <sheetName val="PR_08a"/>
      <sheetName val="PR_09"/>
      <sheetName val="PR_09a"/>
      <sheetName val="PR_09b"/>
      <sheetName val="PR_10"/>
      <sheetName val="PR_10a"/>
      <sheetName val="PR_11a"/>
      <sheetName val="PR_11b"/>
      <sheetName val="PR_11c"/>
      <sheetName val="PR_12"/>
      <sheetName val="PR_12a"/>
      <sheetName val="PR_13"/>
      <sheetName val="PR_13a"/>
      <sheetName val="PR_14"/>
      <sheetName val="PR_14a"/>
      <sheetName val="PR_15"/>
      <sheetName val="PR_15a"/>
      <sheetName val="PR_16"/>
      <sheetName val="PR_16a"/>
      <sheetName val="PR_16b"/>
      <sheetName val="data"/>
      <sheetName val="PR_17"/>
      <sheetName val="PR_17a"/>
      <sheetName val="PR_18"/>
      <sheetName val="PR_19"/>
      <sheetName val="SR_12"/>
      <sheetName val="INP_01"/>
      <sheetName val="INP_02"/>
      <sheetName val="INP_03"/>
      <sheetName val="INP_04"/>
      <sheetName val="INP_05"/>
      <sheetName val="INP_06"/>
      <sheetName val="INP_07"/>
      <sheetName val="Val_01"/>
      <sheetName val="DSO_DPO"/>
      <sheetName val="Graph Details"/>
      <sheetName val="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h"/>
      <sheetName val="PRP pack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1AAC8-C976-4052-90F8-306EC8883ACC}">
  <sheetPr>
    <pageSetUpPr fitToPage="1"/>
  </sheetPr>
  <dimension ref="A1:HP130"/>
  <sheetViews>
    <sheetView showGridLines="0" tabSelected="1" view="pageBreakPreview" topLeftCell="A56" zoomScaleNormal="75" zoomScaleSheetLayoutView="100" workbookViewId="0">
      <selection activeCell="A62" sqref="A62"/>
    </sheetView>
  </sheetViews>
  <sheetFormatPr defaultColWidth="9.140625" defaultRowHeight="12.75" x14ac:dyDescent="0.2"/>
  <cols>
    <col min="1" max="1" width="30.5703125" style="1" customWidth="1"/>
    <col min="2" max="2" width="30" style="1" customWidth="1"/>
    <col min="3" max="3" width="7.85546875" style="1" customWidth="1"/>
    <col min="4" max="4" width="17.85546875" style="1" customWidth="1"/>
    <col min="5" max="5" width="3.5703125" style="1" customWidth="1"/>
    <col min="6" max="6" width="17.85546875" style="1" customWidth="1"/>
    <col min="7" max="7" width="3.85546875" style="1" customWidth="1"/>
    <col min="8" max="8" width="14" style="4" bestFit="1" customWidth="1"/>
    <col min="9" max="9" width="9.140625" style="1"/>
    <col min="10" max="10" width="13.42578125" style="1" bestFit="1" customWidth="1"/>
    <col min="11" max="18" width="9.140625" style="1"/>
    <col min="19" max="19" width="2.140625" style="1" customWidth="1"/>
    <col min="20" max="213" width="9.140625" style="1"/>
    <col min="214" max="214" width="11" style="1" bestFit="1" customWidth="1"/>
    <col min="215" max="221" width="9.140625" style="1"/>
    <col min="222" max="222" width="10" style="1" bestFit="1" customWidth="1"/>
    <col min="223" max="16384" width="9.140625" style="1"/>
  </cols>
  <sheetData>
    <row r="1" spans="1:224" ht="15" customHeight="1" x14ac:dyDescent="0.25">
      <c r="B1" s="2" t="s">
        <v>0</v>
      </c>
      <c r="C1" s="3"/>
      <c r="D1" s="3"/>
      <c r="E1" s="3"/>
      <c r="F1" s="3"/>
      <c r="G1" s="3"/>
    </row>
    <row r="2" spans="1:224" ht="15" customHeight="1" x14ac:dyDescent="0.2">
      <c r="B2" s="5" t="s">
        <v>1</v>
      </c>
      <c r="C2" s="3"/>
      <c r="D2" s="3"/>
      <c r="E2" s="3"/>
      <c r="F2" s="3"/>
      <c r="G2" s="3"/>
    </row>
    <row r="3" spans="1:224" x14ac:dyDescent="0.2">
      <c r="B3" s="5" t="s">
        <v>2</v>
      </c>
    </row>
    <row r="4" spans="1:224" x14ac:dyDescent="0.2">
      <c r="B4" s="5" t="s">
        <v>3</v>
      </c>
      <c r="C4" s="6"/>
      <c r="D4" s="6"/>
      <c r="E4" s="6"/>
      <c r="F4" s="6"/>
      <c r="G4" s="6"/>
    </row>
    <row r="5" spans="1:224" x14ac:dyDescent="0.2">
      <c r="B5" s="7" t="s">
        <v>4</v>
      </c>
      <c r="C5" s="8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224" x14ac:dyDescent="0.2">
      <c r="A6" s="5"/>
      <c r="B6" s="5"/>
      <c r="C6" s="5"/>
      <c r="D6" s="5"/>
      <c r="E6" s="5"/>
      <c r="F6" s="5"/>
      <c r="G6" s="5"/>
    </row>
    <row r="7" spans="1:224" x14ac:dyDescent="0.2">
      <c r="G7" s="10"/>
    </row>
    <row r="8" spans="1:224" x14ac:dyDescent="0.2">
      <c r="D8" s="11"/>
      <c r="E8" s="12"/>
      <c r="F8" s="11"/>
    </row>
    <row r="9" spans="1:224" x14ac:dyDescent="0.2">
      <c r="D9" s="13">
        <v>43830</v>
      </c>
      <c r="E9" s="13"/>
      <c r="F9" s="13">
        <v>43465</v>
      </c>
    </row>
    <row r="10" spans="1:224" x14ac:dyDescent="0.2">
      <c r="A10" s="5" t="s">
        <v>5</v>
      </c>
      <c r="B10" s="5"/>
      <c r="C10" s="5"/>
      <c r="D10" s="14"/>
      <c r="E10" s="14"/>
      <c r="F10" s="14"/>
      <c r="G10" s="5"/>
    </row>
    <row r="11" spans="1:224" x14ac:dyDescent="0.2">
      <c r="A11" s="15" t="s">
        <v>6</v>
      </c>
      <c r="B11" s="15"/>
      <c r="C11" s="15"/>
      <c r="D11" s="16">
        <f>'[1]DRE '!JB147</f>
        <v>172179.6</v>
      </c>
      <c r="E11" s="17"/>
      <c r="F11" s="16">
        <v>282442.67</v>
      </c>
      <c r="G11" s="18"/>
    </row>
    <row r="12" spans="1:224" x14ac:dyDescent="0.2">
      <c r="A12" s="15" t="s">
        <v>7</v>
      </c>
      <c r="B12" s="15"/>
      <c r="C12" s="15"/>
      <c r="D12" s="19"/>
      <c r="E12" s="20"/>
      <c r="F12" s="19"/>
      <c r="G12" s="18"/>
      <c r="HP12" s="1">
        <f>SUM(GZ12:HO12)</f>
        <v>0</v>
      </c>
    </row>
    <row r="13" spans="1:224" x14ac:dyDescent="0.2">
      <c r="A13" s="21" t="s">
        <v>8</v>
      </c>
      <c r="B13" s="15"/>
      <c r="C13" s="15"/>
      <c r="D13" s="19">
        <v>902615.96000000031</v>
      </c>
      <c r="E13" s="17"/>
      <c r="F13" s="19">
        <v>759232.82999999984</v>
      </c>
      <c r="G13" s="18"/>
      <c r="HF13" s="1">
        <f>L13+AD13+AV13+BM13+CE13+CU13</f>
        <v>0</v>
      </c>
      <c r="HH13" s="1">
        <f>N13+AF13+AX13+BO13</f>
        <v>0</v>
      </c>
      <c r="HN13" s="1">
        <f>T13+AL13+BC13+BU13+CK13+DA13+DQ13+EG13</f>
        <v>0</v>
      </c>
    </row>
    <row r="14" spans="1:224" hidden="1" x14ac:dyDescent="0.2">
      <c r="A14" s="21" t="s">
        <v>9</v>
      </c>
      <c r="B14" s="15"/>
      <c r="C14" s="15"/>
      <c r="D14" s="19">
        <v>0</v>
      </c>
      <c r="E14" s="17"/>
      <c r="F14" s="19">
        <v>0</v>
      </c>
      <c r="G14" s="18"/>
      <c r="HF14" s="1">
        <f t="shared" ref="HF14:HF15" si="0">L14+AD14+AV14+BM14+CE14+CU14</f>
        <v>0</v>
      </c>
      <c r="HH14" s="1">
        <f>N14+AF14+AX14+BO14</f>
        <v>0</v>
      </c>
      <c r="HN14" s="1">
        <f>T14+AL14+BC14+BU14+CK14+DA14+DQ14+EG14</f>
        <v>0</v>
      </c>
    </row>
    <row r="15" spans="1:224" x14ac:dyDescent="0.2">
      <c r="A15" s="21" t="s">
        <v>10</v>
      </c>
      <c r="B15" s="15"/>
      <c r="C15" s="15"/>
      <c r="D15" s="16">
        <v>0</v>
      </c>
      <c r="E15" s="17"/>
      <c r="F15" s="16">
        <v>0</v>
      </c>
      <c r="G15" s="18"/>
      <c r="HF15" s="1">
        <f t="shared" si="0"/>
        <v>0</v>
      </c>
      <c r="HH15" s="1">
        <f>N15+AF15+AX15+BO15</f>
        <v>0</v>
      </c>
      <c r="HN15" s="1">
        <f>T15+AL15+BC15+BU15+CK15+DA15+DQ15+EG15</f>
        <v>0</v>
      </c>
    </row>
    <row r="16" spans="1:224" x14ac:dyDescent="0.2">
      <c r="A16" s="21"/>
      <c r="B16" s="15"/>
      <c r="C16" s="15"/>
      <c r="D16" s="22">
        <f>D11+D13+D15</f>
        <v>1074795.5600000003</v>
      </c>
      <c r="E16" s="17"/>
      <c r="F16" s="22">
        <f>SUM(F11:F15)</f>
        <v>1041675.4999999998</v>
      </c>
      <c r="G16" s="18"/>
    </row>
    <row r="17" spans="1:222" x14ac:dyDescent="0.2">
      <c r="A17" s="23"/>
      <c r="B17" s="23"/>
      <c r="C17" s="23"/>
      <c r="D17" s="19"/>
      <c r="E17" s="20"/>
      <c r="F17" s="19"/>
      <c r="G17" s="24"/>
      <c r="HF17" s="1">
        <f t="shared" ref="HF17:HF21" si="1">L17+AD17+AV17+BM17+CE17+CU17</f>
        <v>0</v>
      </c>
      <c r="HH17" s="1">
        <f>N17+AF17+AX17+BO17</f>
        <v>0</v>
      </c>
      <c r="HN17" s="1">
        <f>T17+AL17+BC17+BU17+CK17+DA17+DQ17+EG17</f>
        <v>0</v>
      </c>
    </row>
    <row r="18" spans="1:222" x14ac:dyDescent="0.2">
      <c r="A18" s="15" t="s">
        <v>11</v>
      </c>
      <c r="B18" s="15"/>
      <c r="C18" s="15"/>
      <c r="D18" s="19"/>
      <c r="E18" s="20"/>
      <c r="F18" s="19"/>
      <c r="G18" s="18"/>
      <c r="HF18" s="1">
        <f t="shared" si="1"/>
        <v>0</v>
      </c>
      <c r="HH18" s="1">
        <f>N18+AF18+AX18+BO18</f>
        <v>0</v>
      </c>
      <c r="HN18" s="1">
        <f t="shared" ref="HN18:HN21" si="2">T18+AL18+BC18+BU18+CK18+DA18+DQ18+EG18</f>
        <v>0</v>
      </c>
    </row>
    <row r="19" spans="1:222" x14ac:dyDescent="0.2">
      <c r="A19" s="21" t="s">
        <v>12</v>
      </c>
      <c r="B19" s="25"/>
      <c r="C19" s="26"/>
      <c r="D19" s="19">
        <v>-251296.39</v>
      </c>
      <c r="E19" s="17"/>
      <c r="F19" s="19">
        <v>113022.24</v>
      </c>
      <c r="G19" s="27"/>
      <c r="HF19" s="1">
        <f t="shared" si="1"/>
        <v>0</v>
      </c>
      <c r="HH19" s="1">
        <f>N19+AF19+AX19+BO19</f>
        <v>0</v>
      </c>
      <c r="HN19" s="1">
        <f t="shared" si="2"/>
        <v>0</v>
      </c>
    </row>
    <row r="20" spans="1:222" x14ac:dyDescent="0.2">
      <c r="A20" s="21" t="s">
        <v>13</v>
      </c>
      <c r="B20" s="25"/>
      <c r="C20" s="26"/>
      <c r="D20" s="19">
        <v>0</v>
      </c>
      <c r="E20" s="17"/>
      <c r="F20" s="19">
        <v>0</v>
      </c>
      <c r="G20" s="27"/>
      <c r="HF20" s="1">
        <f t="shared" si="1"/>
        <v>0</v>
      </c>
      <c r="HH20" s="1">
        <f>N20+AF20+AX20+BO20</f>
        <v>0</v>
      </c>
      <c r="HN20" s="1">
        <f t="shared" si="2"/>
        <v>0</v>
      </c>
    </row>
    <row r="21" spans="1:222" x14ac:dyDescent="0.2">
      <c r="A21" s="21" t="s">
        <v>14</v>
      </c>
      <c r="B21" s="25"/>
      <c r="C21" s="26"/>
      <c r="D21" s="19">
        <v>82356.580000000016</v>
      </c>
      <c r="E21" s="17"/>
      <c r="F21" s="19">
        <v>-124344.01000000007</v>
      </c>
      <c r="G21" s="27"/>
      <c r="HF21" s="1">
        <f t="shared" si="1"/>
        <v>0</v>
      </c>
      <c r="HN21" s="1">
        <f t="shared" si="2"/>
        <v>0</v>
      </c>
    </row>
    <row r="22" spans="1:222" hidden="1" x14ac:dyDescent="0.2">
      <c r="A22" s="21" t="s">
        <v>15</v>
      </c>
      <c r="B22" s="25"/>
      <c r="C22" s="26"/>
      <c r="D22" s="19">
        <v>0</v>
      </c>
      <c r="E22" s="17"/>
      <c r="F22" s="19">
        <v>0</v>
      </c>
      <c r="G22" s="27"/>
    </row>
    <row r="23" spans="1:222" x14ac:dyDescent="0.2">
      <c r="A23" s="21" t="s">
        <v>16</v>
      </c>
      <c r="B23" s="25"/>
      <c r="C23" s="26"/>
      <c r="D23" s="19">
        <v>1048900</v>
      </c>
      <c r="E23" s="17"/>
      <c r="F23" s="19">
        <v>361100</v>
      </c>
      <c r="G23" s="27"/>
      <c r="HF23" s="1">
        <f t="shared" ref="HF23:HF29" si="3">L23+AD23+AV23+BM23+CE23+CU23</f>
        <v>0</v>
      </c>
      <c r="HH23" s="1">
        <f>N23+AF23+AX23+BO23</f>
        <v>0</v>
      </c>
      <c r="HN23" s="1">
        <f t="shared" ref="HN23:HN29" si="4">T23+AL23+BC23+BU23+CK23+DA23+DQ23+EG23</f>
        <v>0</v>
      </c>
    </row>
    <row r="24" spans="1:222" x14ac:dyDescent="0.2">
      <c r="A24" s="21" t="s">
        <v>17</v>
      </c>
      <c r="B24" s="25"/>
      <c r="C24" s="26"/>
      <c r="D24" s="19">
        <v>-1048900</v>
      </c>
      <c r="E24" s="17"/>
      <c r="F24" s="19">
        <v>-361100</v>
      </c>
      <c r="G24" s="27"/>
      <c r="HF24" s="1">
        <f t="shared" si="3"/>
        <v>0</v>
      </c>
      <c r="HH24" s="1">
        <f>N24+AF24+AX24+BO24</f>
        <v>0</v>
      </c>
      <c r="HN24" s="1">
        <f t="shared" si="4"/>
        <v>0</v>
      </c>
    </row>
    <row r="25" spans="1:222" x14ac:dyDescent="0.2">
      <c r="A25" s="21" t="s">
        <v>18</v>
      </c>
      <c r="B25" s="25"/>
      <c r="C25" s="26"/>
      <c r="D25" s="19">
        <v>196743.5</v>
      </c>
      <c r="E25" s="17"/>
      <c r="F25" s="19">
        <v>-41909.800000000047</v>
      </c>
      <c r="G25" s="27"/>
      <c r="HF25" s="1">
        <f t="shared" si="3"/>
        <v>0</v>
      </c>
      <c r="HH25" s="1">
        <f>N25+AF25+AX25+BO25</f>
        <v>0</v>
      </c>
      <c r="HN25" s="1">
        <f t="shared" si="4"/>
        <v>0</v>
      </c>
    </row>
    <row r="26" spans="1:222" x14ac:dyDescent="0.2">
      <c r="A26" s="21" t="s">
        <v>19</v>
      </c>
      <c r="B26" s="25"/>
      <c r="C26" s="26"/>
      <c r="D26" s="19">
        <v>-339.22</v>
      </c>
      <c r="E26" s="17"/>
      <c r="F26" s="19">
        <v>0</v>
      </c>
      <c r="G26" s="27"/>
      <c r="HF26" s="1">
        <f t="shared" si="3"/>
        <v>0</v>
      </c>
      <c r="HH26" s="1">
        <f>N26+AF26+AX26+BO26</f>
        <v>0</v>
      </c>
      <c r="HN26" s="1">
        <f t="shared" si="4"/>
        <v>0</v>
      </c>
    </row>
    <row r="27" spans="1:222" x14ac:dyDescent="0.2">
      <c r="A27" s="21" t="s">
        <v>20</v>
      </c>
      <c r="B27" s="25"/>
      <c r="C27" s="26"/>
      <c r="D27" s="19">
        <v>-7867.68</v>
      </c>
      <c r="E27" s="17"/>
      <c r="F27" s="19">
        <v>92403.739999999991</v>
      </c>
      <c r="G27" s="27"/>
      <c r="HF27" s="1">
        <f t="shared" si="3"/>
        <v>0</v>
      </c>
      <c r="HH27" s="1">
        <f>N27+AF27+AX27+BO27</f>
        <v>0</v>
      </c>
      <c r="HN27" s="1">
        <f t="shared" si="4"/>
        <v>0</v>
      </c>
    </row>
    <row r="28" spans="1:222" x14ac:dyDescent="0.2">
      <c r="A28" s="21" t="s">
        <v>21</v>
      </c>
      <c r="B28" s="25"/>
      <c r="C28" s="25"/>
      <c r="D28" s="19">
        <v>0</v>
      </c>
      <c r="E28" s="17"/>
      <c r="F28" s="19">
        <v>7485.83</v>
      </c>
      <c r="G28" s="27"/>
      <c r="HF28" s="1">
        <f t="shared" si="3"/>
        <v>0</v>
      </c>
      <c r="HN28" s="1">
        <f t="shared" si="4"/>
        <v>0</v>
      </c>
    </row>
    <row r="29" spans="1:222" x14ac:dyDescent="0.2">
      <c r="A29" s="21"/>
      <c r="B29" s="25"/>
      <c r="C29" s="25"/>
      <c r="D29" s="22">
        <f>SUM(D19:D28)</f>
        <v>19596.789999999943</v>
      </c>
      <c r="E29" s="17"/>
      <c r="F29" s="22">
        <f>SUM(F19:F28)</f>
        <v>46657.999999999869</v>
      </c>
      <c r="G29" s="27"/>
      <c r="HF29" s="1">
        <f t="shared" si="3"/>
        <v>0</v>
      </c>
      <c r="HN29" s="1">
        <f t="shared" si="4"/>
        <v>0</v>
      </c>
    </row>
    <row r="30" spans="1:222" x14ac:dyDescent="0.2">
      <c r="A30" s="21"/>
      <c r="B30" s="25"/>
      <c r="C30" s="25"/>
      <c r="D30" s="19"/>
      <c r="E30" s="20"/>
      <c r="F30" s="19"/>
      <c r="G30" s="27"/>
    </row>
    <row r="31" spans="1:222" x14ac:dyDescent="0.2">
      <c r="A31" s="15" t="s">
        <v>22</v>
      </c>
      <c r="B31" s="25"/>
      <c r="C31" s="25"/>
      <c r="D31" s="19"/>
      <c r="E31" s="20"/>
      <c r="F31" s="19"/>
      <c r="G31" s="27"/>
      <c r="HF31" s="1">
        <f t="shared" ref="HF31:HF34" si="5">L31+AD31+AV31+BM31+CE31+CU31</f>
        <v>0</v>
      </c>
      <c r="HN31" s="1">
        <f t="shared" ref="HN31:HN34" si="6">T31+AL31+BC31+BU31+CK31+DA31+DQ31+EG31</f>
        <v>0</v>
      </c>
    </row>
    <row r="32" spans="1:222" x14ac:dyDescent="0.2">
      <c r="A32" s="21" t="s">
        <v>23</v>
      </c>
      <c r="B32" s="25"/>
      <c r="C32" s="25"/>
      <c r="D32" s="19">
        <v>-610075.44999999995</v>
      </c>
      <c r="E32" s="20"/>
      <c r="F32" s="19">
        <v>-93472.989999999991</v>
      </c>
      <c r="G32" s="27"/>
      <c r="HF32" s="1">
        <f t="shared" si="5"/>
        <v>0</v>
      </c>
      <c r="HH32" s="1">
        <f>N32+AF32+AX32+BO32</f>
        <v>0</v>
      </c>
      <c r="HN32" s="1">
        <f t="shared" si="6"/>
        <v>0</v>
      </c>
    </row>
    <row r="33" spans="1:222" x14ac:dyDescent="0.2">
      <c r="A33" s="21" t="s">
        <v>24</v>
      </c>
      <c r="B33" s="25"/>
      <c r="C33" s="25"/>
      <c r="D33" s="19">
        <v>161143.14999999991</v>
      </c>
      <c r="E33" s="19"/>
      <c r="F33" s="19">
        <v>-366663.09999999986</v>
      </c>
      <c r="G33" s="27"/>
      <c r="HF33" s="1">
        <f t="shared" si="5"/>
        <v>0</v>
      </c>
      <c r="HH33" s="1">
        <f>N33+AF33+AX33+BO33</f>
        <v>0</v>
      </c>
      <c r="HN33" s="1">
        <f t="shared" si="6"/>
        <v>0</v>
      </c>
    </row>
    <row r="34" spans="1:222" x14ac:dyDescent="0.2">
      <c r="A34" s="21" t="s">
        <v>25</v>
      </c>
      <c r="B34" s="25"/>
      <c r="C34" s="25"/>
      <c r="D34" s="19">
        <v>131627.03000000003</v>
      </c>
      <c r="E34" s="19"/>
      <c r="F34" s="19">
        <v>665372.0199999999</v>
      </c>
      <c r="G34" s="27"/>
      <c r="HF34" s="1">
        <f t="shared" si="5"/>
        <v>0</v>
      </c>
      <c r="HH34" s="1">
        <f>N34+AF34+AX34+BO34</f>
        <v>0</v>
      </c>
      <c r="HN34" s="1">
        <f t="shared" si="6"/>
        <v>0</v>
      </c>
    </row>
    <row r="35" spans="1:222" x14ac:dyDescent="0.2">
      <c r="A35" s="21" t="s">
        <v>26</v>
      </c>
      <c r="B35" s="25"/>
      <c r="C35" s="25"/>
      <c r="D35" s="19">
        <v>18563.780000000028</v>
      </c>
      <c r="E35" s="19"/>
      <c r="F35" s="19">
        <v>30068.799999999988</v>
      </c>
      <c r="G35" s="27"/>
    </row>
    <row r="36" spans="1:222" x14ac:dyDescent="0.2">
      <c r="A36" s="21" t="s">
        <v>27</v>
      </c>
      <c r="B36" s="25"/>
      <c r="C36" s="25"/>
      <c r="D36" s="19">
        <v>41532.05999999959</v>
      </c>
      <c r="E36" s="19"/>
      <c r="F36" s="19">
        <v>27763.680000000168</v>
      </c>
      <c r="G36" s="27"/>
    </row>
    <row r="37" spans="1:222" x14ac:dyDescent="0.2">
      <c r="A37" s="21" t="s">
        <v>28</v>
      </c>
      <c r="B37" s="25"/>
      <c r="C37" s="25"/>
      <c r="D37" s="19">
        <v>154396.71999999997</v>
      </c>
      <c r="E37" s="19"/>
      <c r="F37" s="19">
        <v>-49014.429999999993</v>
      </c>
      <c r="G37" s="27"/>
    </row>
    <row r="38" spans="1:222" x14ac:dyDescent="0.2">
      <c r="A38" s="21" t="s">
        <v>29</v>
      </c>
      <c r="B38" s="25"/>
      <c r="C38" s="25"/>
      <c r="D38" s="19">
        <v>-408146.77000000328</v>
      </c>
      <c r="E38" s="19"/>
      <c r="F38" s="19">
        <v>-1104520.9599999897</v>
      </c>
      <c r="G38" s="27"/>
    </row>
    <row r="39" spans="1:222" x14ac:dyDescent="0.2">
      <c r="A39" s="21" t="s">
        <v>30</v>
      </c>
      <c r="B39" s="25"/>
      <c r="C39" s="25"/>
      <c r="D39" s="19">
        <v>0</v>
      </c>
      <c r="E39" s="19"/>
      <c r="F39" s="19">
        <v>0</v>
      </c>
      <c r="G39" s="27"/>
      <c r="HF39" s="1">
        <f t="shared" ref="HF39:HF45" si="7">L39+AD39+AV39+BM39+CE39+CU39</f>
        <v>0</v>
      </c>
      <c r="HH39" s="1">
        <f>N39+AF39+AX39+BO39</f>
        <v>0</v>
      </c>
      <c r="HN39" s="1">
        <f t="shared" ref="HN39:HN45" si="8">T39+AL39+BC39+BU39+CK39+DA39+DQ39+EG39</f>
        <v>0</v>
      </c>
    </row>
    <row r="40" spans="1:222" x14ac:dyDescent="0.2">
      <c r="A40" s="21" t="s">
        <v>31</v>
      </c>
      <c r="B40" s="25"/>
      <c r="C40" s="25"/>
      <c r="D40" s="19">
        <v>-675821.75</v>
      </c>
      <c r="E40" s="19"/>
      <c r="F40" s="19">
        <v>-1696117.0599999987</v>
      </c>
      <c r="G40" s="27"/>
      <c r="HF40" s="1">
        <f t="shared" si="7"/>
        <v>0</v>
      </c>
      <c r="HH40" s="1">
        <f>N40+AF40+AX40+BO40</f>
        <v>0</v>
      </c>
      <c r="HN40" s="1">
        <f t="shared" si="8"/>
        <v>0</v>
      </c>
    </row>
    <row r="41" spans="1:222" ht="12" customHeight="1" x14ac:dyDescent="0.2">
      <c r="A41" s="21" t="s">
        <v>32</v>
      </c>
      <c r="B41" s="25"/>
      <c r="C41" s="25"/>
      <c r="D41" s="19">
        <v>7424673.2599999905</v>
      </c>
      <c r="E41" s="19"/>
      <c r="F41" s="19">
        <v>2888447.09</v>
      </c>
      <c r="G41" s="27"/>
      <c r="HF41" s="1">
        <f t="shared" si="7"/>
        <v>0</v>
      </c>
      <c r="HH41" s="1">
        <f>N41+AF41+AX41+BO41</f>
        <v>0</v>
      </c>
      <c r="HN41" s="1">
        <f t="shared" si="8"/>
        <v>0</v>
      </c>
    </row>
    <row r="42" spans="1:222" ht="12" customHeight="1" x14ac:dyDescent="0.2">
      <c r="A42" s="21" t="s">
        <v>33</v>
      </c>
      <c r="B42" s="25"/>
      <c r="C42" s="25"/>
      <c r="D42" s="19">
        <v>483471.44000000018</v>
      </c>
      <c r="E42" s="19"/>
      <c r="F42" s="19">
        <v>489451.97999999986</v>
      </c>
      <c r="G42" s="27"/>
      <c r="HF42" s="1">
        <f t="shared" si="7"/>
        <v>0</v>
      </c>
      <c r="HH42" s="1">
        <f>N42+AF42+AX42+BO42</f>
        <v>0</v>
      </c>
      <c r="HN42" s="1">
        <f t="shared" si="8"/>
        <v>0</v>
      </c>
    </row>
    <row r="43" spans="1:222" x14ac:dyDescent="0.2">
      <c r="B43" s="15"/>
      <c r="C43" s="15"/>
      <c r="D43" s="22">
        <f>SUM(D32:D42)</f>
        <v>6721363.4699999867</v>
      </c>
      <c r="E43" s="17"/>
      <c r="F43" s="22">
        <f>SUM(F32:F42)</f>
        <v>791315.03000001179</v>
      </c>
      <c r="G43" s="18"/>
      <c r="HF43" s="1">
        <f t="shared" si="7"/>
        <v>0</v>
      </c>
      <c r="HN43" s="1">
        <f t="shared" si="8"/>
        <v>0</v>
      </c>
    </row>
    <row r="44" spans="1:222" x14ac:dyDescent="0.2">
      <c r="A44" s="15"/>
      <c r="B44" s="15"/>
      <c r="C44" s="15"/>
      <c r="D44" s="19"/>
      <c r="E44" s="20"/>
      <c r="F44" s="19"/>
      <c r="G44" s="18"/>
      <c r="HF44" s="1">
        <f t="shared" si="7"/>
        <v>0</v>
      </c>
      <c r="HH44" s="1">
        <f>N44+AF44+AX44+BO44</f>
        <v>0</v>
      </c>
      <c r="HN44" s="1">
        <f t="shared" si="8"/>
        <v>0</v>
      </c>
    </row>
    <row r="45" spans="1:222" x14ac:dyDescent="0.2">
      <c r="A45" s="28" t="s">
        <v>34</v>
      </c>
      <c r="B45" s="29"/>
      <c r="C45" s="29"/>
      <c r="D45" s="16">
        <f>D16+D29+D43</f>
        <v>7815755.8199999873</v>
      </c>
      <c r="E45" s="17"/>
      <c r="F45" s="16">
        <f>F16+F29+F43</f>
        <v>1879648.5300000114</v>
      </c>
      <c r="G45" s="30"/>
      <c r="HF45" s="1">
        <f t="shared" si="7"/>
        <v>0</v>
      </c>
      <c r="HH45" s="1">
        <f>N45+AF45+AX45+BO45</f>
        <v>0</v>
      </c>
      <c r="HN45" s="1">
        <f t="shared" si="8"/>
        <v>0</v>
      </c>
    </row>
    <row r="46" spans="1:222" x14ac:dyDescent="0.2">
      <c r="A46" s="31"/>
      <c r="B46" s="31"/>
      <c r="C46" s="31"/>
      <c r="D46" s="19"/>
      <c r="E46" s="20"/>
      <c r="F46" s="19"/>
      <c r="G46" s="32"/>
      <c r="HH46" s="1">
        <f>ROUND(SUM(HH47:HH55),2)</f>
        <v>0</v>
      </c>
    </row>
    <row r="47" spans="1:222" x14ac:dyDescent="0.2">
      <c r="A47" s="28" t="s">
        <v>35</v>
      </c>
      <c r="B47" s="29"/>
      <c r="C47" s="29"/>
      <c r="D47" s="19"/>
      <c r="E47" s="20"/>
      <c r="F47" s="19"/>
      <c r="G47" s="30"/>
      <c r="HF47" s="1">
        <f t="shared" ref="HF47:HF55" si="9">L47+AD47+AV47+BM47+CE47+CU47</f>
        <v>0</v>
      </c>
      <c r="HN47" s="1">
        <f t="shared" ref="HN47:HN55" si="10">T47+AL47+BC47+BU47+CK47+DA47+DQ47+EG47</f>
        <v>0</v>
      </c>
    </row>
    <row r="48" spans="1:222" x14ac:dyDescent="0.2">
      <c r="A48" s="21" t="s">
        <v>36</v>
      </c>
      <c r="B48" s="23"/>
      <c r="C48" s="23"/>
      <c r="D48" s="19">
        <v>-1383549.9600000009</v>
      </c>
      <c r="E48" s="17"/>
      <c r="F48" s="19">
        <v>-1242784.0599999991</v>
      </c>
      <c r="G48" s="24"/>
      <c r="HF48" s="1">
        <f t="shared" si="9"/>
        <v>0</v>
      </c>
      <c r="HN48" s="1">
        <f t="shared" si="10"/>
        <v>0</v>
      </c>
    </row>
    <row r="49" spans="1:222" x14ac:dyDescent="0.2">
      <c r="A49" s="21" t="s">
        <v>37</v>
      </c>
      <c r="B49" s="23"/>
      <c r="C49" s="23"/>
      <c r="D49" s="19">
        <v>0</v>
      </c>
      <c r="E49" s="17"/>
      <c r="F49" s="19">
        <v>0</v>
      </c>
      <c r="G49" s="24"/>
      <c r="HF49" s="1">
        <f t="shared" si="9"/>
        <v>0</v>
      </c>
      <c r="HN49" s="1">
        <f t="shared" si="10"/>
        <v>0</v>
      </c>
    </row>
    <row r="50" spans="1:222" x14ac:dyDescent="0.2">
      <c r="A50" s="23"/>
      <c r="B50" s="23"/>
      <c r="C50" s="23"/>
      <c r="D50" s="22">
        <f>SUM(D48:D49)</f>
        <v>-1383549.9600000009</v>
      </c>
      <c r="E50" s="17"/>
      <c r="F50" s="22">
        <f>SUM(F48:F49)</f>
        <v>-1242784.0599999991</v>
      </c>
      <c r="G50" s="24"/>
      <c r="HF50" s="1">
        <f t="shared" si="9"/>
        <v>0</v>
      </c>
      <c r="HH50" s="1">
        <f>N50+AF50+AX50+BO50</f>
        <v>0</v>
      </c>
      <c r="HN50" s="1">
        <f t="shared" si="10"/>
        <v>0</v>
      </c>
    </row>
    <row r="51" spans="1:222" x14ac:dyDescent="0.2">
      <c r="A51" s="23"/>
      <c r="B51" s="23"/>
      <c r="C51" s="23"/>
      <c r="D51" s="19"/>
      <c r="E51" s="17"/>
      <c r="F51" s="19"/>
      <c r="G51" s="24"/>
      <c r="HF51" s="1">
        <f t="shared" si="9"/>
        <v>0</v>
      </c>
      <c r="HN51" s="1">
        <f t="shared" si="10"/>
        <v>0</v>
      </c>
    </row>
    <row r="52" spans="1:222" x14ac:dyDescent="0.2">
      <c r="A52" s="28" t="s">
        <v>38</v>
      </c>
      <c r="B52" s="29"/>
      <c r="C52" s="29"/>
      <c r="D52" s="19"/>
      <c r="E52" s="20"/>
      <c r="F52" s="19"/>
      <c r="G52" s="30"/>
      <c r="HF52" s="1">
        <f t="shared" si="9"/>
        <v>0</v>
      </c>
      <c r="HN52" s="1">
        <f t="shared" si="10"/>
        <v>0</v>
      </c>
    </row>
    <row r="53" spans="1:222" x14ac:dyDescent="0.2">
      <c r="A53" s="21" t="s">
        <v>39</v>
      </c>
      <c r="B53" s="29"/>
      <c r="C53" s="29"/>
      <c r="D53" s="19">
        <v>617313.12000000011</v>
      </c>
      <c r="E53" s="17"/>
      <c r="F53" s="19">
        <v>-933698.68999999983</v>
      </c>
      <c r="G53" s="30"/>
      <c r="HF53" s="1">
        <f t="shared" si="9"/>
        <v>0</v>
      </c>
      <c r="HN53" s="1">
        <f t="shared" si="10"/>
        <v>0</v>
      </c>
    </row>
    <row r="54" spans="1:222" x14ac:dyDescent="0.2">
      <c r="A54" s="21" t="s">
        <v>40</v>
      </c>
      <c r="B54" s="29"/>
      <c r="C54" s="29"/>
      <c r="D54" s="16">
        <v>0</v>
      </c>
      <c r="E54" s="17"/>
      <c r="F54" s="16">
        <v>0</v>
      </c>
      <c r="G54" s="30"/>
      <c r="HF54" s="1">
        <f t="shared" si="9"/>
        <v>0</v>
      </c>
      <c r="HN54" s="1">
        <f t="shared" si="10"/>
        <v>0</v>
      </c>
    </row>
    <row r="55" spans="1:222" hidden="1" x14ac:dyDescent="0.2">
      <c r="A55" s="21" t="s">
        <v>36</v>
      </c>
      <c r="B55" s="29"/>
      <c r="C55" s="29"/>
      <c r="D55" s="16">
        <v>0</v>
      </c>
      <c r="E55" s="17"/>
      <c r="F55" s="16">
        <v>0</v>
      </c>
      <c r="G55" s="30"/>
      <c r="HF55" s="1">
        <f t="shared" si="9"/>
        <v>0</v>
      </c>
      <c r="HN55" s="1">
        <f t="shared" si="10"/>
        <v>0</v>
      </c>
    </row>
    <row r="56" spans="1:222" x14ac:dyDescent="0.2">
      <c r="A56" s="23"/>
      <c r="B56" s="23"/>
      <c r="C56" s="23"/>
      <c r="D56" s="22">
        <f>SUM(D53:D55)</f>
        <v>617313.12000000011</v>
      </c>
      <c r="E56" s="17"/>
      <c r="F56" s="22">
        <f>SUM(F53:F55)</f>
        <v>-933698.68999999983</v>
      </c>
      <c r="G56" s="24"/>
    </row>
    <row r="57" spans="1:222" x14ac:dyDescent="0.2">
      <c r="A57" s="23"/>
      <c r="B57" s="23"/>
      <c r="C57" s="23"/>
      <c r="D57" s="19"/>
      <c r="E57" s="20"/>
      <c r="F57" s="19"/>
      <c r="G57" s="24"/>
      <c r="HF57" s="1">
        <f t="shared" ref="HF57:HF65" si="11">L57+AD57+AV57+BM57+CE57+CU57</f>
        <v>0</v>
      </c>
      <c r="HH57" s="1">
        <f>N57+AF57+AX57+BO57</f>
        <v>0</v>
      </c>
      <c r="HN57" s="1">
        <f t="shared" ref="HN57:HN65" si="12">T57+AL57+BC57+BU57+CK57+DA57+DQ57+EG57</f>
        <v>0</v>
      </c>
    </row>
    <row r="58" spans="1:222" x14ac:dyDescent="0.2">
      <c r="A58" s="5" t="s">
        <v>41</v>
      </c>
      <c r="B58" s="5"/>
      <c r="C58" s="5"/>
      <c r="D58" s="33">
        <f>D45+D50+D56</f>
        <v>7049518.9799999865</v>
      </c>
      <c r="E58" s="34"/>
      <c r="F58" s="33">
        <f>F45+F50+F56</f>
        <v>-296834.21999998752</v>
      </c>
      <c r="G58" s="35"/>
      <c r="H58" s="19"/>
      <c r="HF58" s="1">
        <f t="shared" si="11"/>
        <v>0</v>
      </c>
      <c r="HH58" s="1">
        <f>N58+AF58+AX58+BO58</f>
        <v>0</v>
      </c>
      <c r="HN58" s="1">
        <f t="shared" si="12"/>
        <v>0</v>
      </c>
    </row>
    <row r="59" spans="1:222" x14ac:dyDescent="0.2">
      <c r="D59" s="36"/>
      <c r="E59" s="17"/>
      <c r="F59" s="36"/>
      <c r="G59" s="19"/>
      <c r="HF59" s="1">
        <f t="shared" si="11"/>
        <v>0</v>
      </c>
      <c r="HH59" s="1">
        <f>N59+AF59+AX59+BO59</f>
        <v>0</v>
      </c>
      <c r="HN59" s="1">
        <f t="shared" si="12"/>
        <v>0</v>
      </c>
    </row>
    <row r="60" spans="1:222" x14ac:dyDescent="0.2">
      <c r="A60" s="5" t="s">
        <v>42</v>
      </c>
      <c r="B60" s="5"/>
      <c r="C60" s="5"/>
      <c r="D60" s="33">
        <f>F62</f>
        <v>19645561.010000009</v>
      </c>
      <c r="E60" s="34"/>
      <c r="F60" s="33">
        <v>19942395.229999997</v>
      </c>
      <c r="G60" s="35"/>
      <c r="H60" s="1"/>
      <c r="HF60" s="1">
        <f t="shared" si="11"/>
        <v>0</v>
      </c>
      <c r="HH60" s="1">
        <f>N60+AF60+AX60+BO60</f>
        <v>0</v>
      </c>
      <c r="HN60" s="1">
        <f t="shared" si="12"/>
        <v>0</v>
      </c>
    </row>
    <row r="61" spans="1:222" x14ac:dyDescent="0.2">
      <c r="A61" s="5"/>
      <c r="B61" s="5"/>
      <c r="C61" s="5"/>
      <c r="D61" s="37"/>
      <c r="E61" s="34"/>
      <c r="F61" s="37"/>
      <c r="G61" s="35"/>
      <c r="H61" s="1"/>
      <c r="HF61" s="1">
        <f t="shared" si="11"/>
        <v>0</v>
      </c>
      <c r="HH61" s="1">
        <f>N61+AF61+AX61+BO61</f>
        <v>0</v>
      </c>
      <c r="HN61" s="1">
        <f t="shared" si="12"/>
        <v>0</v>
      </c>
    </row>
    <row r="62" spans="1:222" ht="13.5" thickBot="1" x14ac:dyDescent="0.25">
      <c r="A62" s="5" t="s">
        <v>43</v>
      </c>
      <c r="B62" s="5"/>
      <c r="C62" s="5"/>
      <c r="D62" s="38">
        <f>D58+D60+0.01</f>
        <v>26695079.999999996</v>
      </c>
      <c r="E62" s="34"/>
      <c r="F62" s="38">
        <f>F58+F60</f>
        <v>19645561.010000009</v>
      </c>
      <c r="G62" s="35"/>
      <c r="H62" s="1"/>
      <c r="HF62" s="1">
        <f t="shared" si="11"/>
        <v>0</v>
      </c>
      <c r="HN62" s="1">
        <f t="shared" si="12"/>
        <v>0</v>
      </c>
    </row>
    <row r="63" spans="1:222" ht="13.5" thickTop="1" x14ac:dyDescent="0.2">
      <c r="B63" s="4"/>
      <c r="C63" s="4"/>
      <c r="D63" s="19"/>
      <c r="E63" s="19"/>
      <c r="F63" s="19"/>
      <c r="HF63" s="1">
        <f t="shared" si="11"/>
        <v>0</v>
      </c>
      <c r="HN63" s="1">
        <f t="shared" si="12"/>
        <v>0</v>
      </c>
    </row>
    <row r="64" spans="1:222" x14ac:dyDescent="0.2">
      <c r="HF64" s="1">
        <f t="shared" si="11"/>
        <v>0</v>
      </c>
      <c r="HN64" s="1">
        <f t="shared" si="12"/>
        <v>0</v>
      </c>
    </row>
    <row r="65" spans="2:222" x14ac:dyDescent="0.2">
      <c r="B65" s="39"/>
      <c r="C65" s="39"/>
      <c r="D65" s="39"/>
      <c r="E65" s="39"/>
      <c r="F65" s="39"/>
      <c r="G65" s="39"/>
      <c r="H65" s="40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HF65" s="1">
        <f t="shared" si="11"/>
        <v>0</v>
      </c>
      <c r="HN65" s="1">
        <f t="shared" si="12"/>
        <v>0</v>
      </c>
    </row>
    <row r="67" spans="2:222" x14ac:dyDescent="0.2">
      <c r="HF67" s="1">
        <f t="shared" ref="HF67:HF72" si="13">L67+AD67+AV67+BM67+CE67+CU67</f>
        <v>0</v>
      </c>
      <c r="HH67" s="1">
        <f>N67+AF67+AX67+BO67</f>
        <v>0</v>
      </c>
      <c r="HN67" s="1">
        <f t="shared" ref="HN67:HN72" si="14">T67+AL67+BC67+BU67+CK67+DA67+DQ67+EG67</f>
        <v>0</v>
      </c>
    </row>
    <row r="68" spans="2:222" x14ac:dyDescent="0.2">
      <c r="HF68" s="1">
        <f t="shared" si="13"/>
        <v>0</v>
      </c>
      <c r="HH68" s="1">
        <f>N68+AF68+AX68+BO68</f>
        <v>0</v>
      </c>
      <c r="HN68" s="1">
        <f t="shared" si="14"/>
        <v>0</v>
      </c>
    </row>
    <row r="69" spans="2:222" x14ac:dyDescent="0.2">
      <c r="HF69" s="1">
        <f t="shared" si="13"/>
        <v>0</v>
      </c>
      <c r="HH69" s="1">
        <f>N69+AF69+AX69+BO69</f>
        <v>0</v>
      </c>
      <c r="HN69" s="1">
        <f t="shared" si="14"/>
        <v>0</v>
      </c>
    </row>
    <row r="70" spans="2:222" x14ac:dyDescent="0.2">
      <c r="HF70" s="1">
        <f t="shared" si="13"/>
        <v>0</v>
      </c>
      <c r="HH70" s="1">
        <f>N70+AF70+AX70+BO70</f>
        <v>0</v>
      </c>
      <c r="HN70" s="1">
        <f t="shared" si="14"/>
        <v>0</v>
      </c>
    </row>
    <row r="71" spans="2:222" x14ac:dyDescent="0.2">
      <c r="HF71" s="1">
        <f t="shared" si="13"/>
        <v>0</v>
      </c>
      <c r="HN71" s="1">
        <f t="shared" si="14"/>
        <v>0</v>
      </c>
    </row>
    <row r="72" spans="2:222" x14ac:dyDescent="0.2">
      <c r="HF72" s="1">
        <f t="shared" si="13"/>
        <v>0</v>
      </c>
      <c r="HH72" s="1">
        <f>N72+AF72+AX72+BO72</f>
        <v>0</v>
      </c>
      <c r="HN72" s="1">
        <f t="shared" si="14"/>
        <v>0</v>
      </c>
    </row>
    <row r="74" spans="2:222" x14ac:dyDescent="0.2">
      <c r="HF74" s="1">
        <f t="shared" ref="HF74:HF81" si="15">L74+AD74+AV74+BM74+CE74+CU74</f>
        <v>0</v>
      </c>
      <c r="HH74" s="1">
        <f>N74+AF74+AX74+BO74</f>
        <v>0</v>
      </c>
      <c r="HN74" s="1">
        <f t="shared" ref="HN74:HN81" si="16">T74+AL74+BC74+BU74+CK74+DA74+DQ74+EG74</f>
        <v>0</v>
      </c>
    </row>
    <row r="75" spans="2:222" x14ac:dyDescent="0.2">
      <c r="HF75" s="1">
        <f t="shared" si="15"/>
        <v>0</v>
      </c>
      <c r="HN75" s="1">
        <f t="shared" si="16"/>
        <v>0</v>
      </c>
    </row>
    <row r="76" spans="2:222" x14ac:dyDescent="0.2">
      <c r="HF76" s="1">
        <f t="shared" si="15"/>
        <v>0</v>
      </c>
      <c r="HH76" s="1">
        <f>N76+AF76+AX76+BO76</f>
        <v>0</v>
      </c>
      <c r="HN76" s="1">
        <f t="shared" si="16"/>
        <v>0</v>
      </c>
    </row>
    <row r="77" spans="2:222" x14ac:dyDescent="0.2">
      <c r="HF77" s="1">
        <f t="shared" si="15"/>
        <v>0</v>
      </c>
      <c r="HN77" s="1">
        <f t="shared" si="16"/>
        <v>0</v>
      </c>
    </row>
    <row r="78" spans="2:222" x14ac:dyDescent="0.2">
      <c r="HF78" s="1">
        <f t="shared" si="15"/>
        <v>0</v>
      </c>
      <c r="HN78" s="1">
        <f t="shared" si="16"/>
        <v>0</v>
      </c>
    </row>
    <row r="79" spans="2:222" x14ac:dyDescent="0.2">
      <c r="HF79" s="1">
        <f t="shared" si="15"/>
        <v>0</v>
      </c>
      <c r="HH79" s="1">
        <f>N79+AF79+AX79+BO79</f>
        <v>0</v>
      </c>
      <c r="HN79" s="1">
        <f t="shared" si="16"/>
        <v>0</v>
      </c>
    </row>
    <row r="80" spans="2:222" x14ac:dyDescent="0.2">
      <c r="HF80" s="1">
        <f t="shared" si="15"/>
        <v>0</v>
      </c>
      <c r="HH80" s="1">
        <f>N80+AF80+AX80+BO80</f>
        <v>0</v>
      </c>
      <c r="HN80" s="1">
        <f t="shared" si="16"/>
        <v>0</v>
      </c>
    </row>
    <row r="81" spans="214:222" x14ac:dyDescent="0.2">
      <c r="HF81" s="1">
        <f t="shared" si="15"/>
        <v>0</v>
      </c>
      <c r="HH81" s="1">
        <f>N81+AF81+AX81+BO81</f>
        <v>0</v>
      </c>
      <c r="HN81" s="1">
        <f t="shared" si="16"/>
        <v>0</v>
      </c>
    </row>
    <row r="85" spans="214:222" x14ac:dyDescent="0.2">
      <c r="HF85" s="1">
        <f>ROUND(HF86+HF92+HF98+HF104,2)</f>
        <v>0</v>
      </c>
    </row>
    <row r="86" spans="214:222" x14ac:dyDescent="0.2">
      <c r="HF86" s="5">
        <f>L86+AD86+AV86+BM86+CE86+CU86</f>
        <v>0</v>
      </c>
      <c r="HN86" s="1">
        <f t="shared" ref="HN86:HN109" si="17">T86+AL86+BC86+BU86+CK86+DA86+DQ86+EG86</f>
        <v>0</v>
      </c>
    </row>
    <row r="87" spans="214:222" x14ac:dyDescent="0.2">
      <c r="HF87" s="1">
        <f t="shared" ref="HF87:HF91" si="18">L87+AD87+AV87+BM87+CE87+CU87</f>
        <v>0</v>
      </c>
      <c r="HH87" s="1">
        <f>N87+AF87+AX87+BO87</f>
        <v>0</v>
      </c>
      <c r="HN87" s="1">
        <f t="shared" si="17"/>
        <v>0</v>
      </c>
    </row>
    <row r="88" spans="214:222" x14ac:dyDescent="0.2">
      <c r="HF88" s="1">
        <f t="shared" si="18"/>
        <v>0</v>
      </c>
      <c r="HH88" s="1">
        <f>N88+AF88+AX88+BO88</f>
        <v>0</v>
      </c>
      <c r="HN88" s="1">
        <f t="shared" si="17"/>
        <v>0</v>
      </c>
    </row>
    <row r="89" spans="214:222" x14ac:dyDescent="0.2">
      <c r="HF89" s="1">
        <f t="shared" si="18"/>
        <v>0</v>
      </c>
      <c r="HH89" s="1">
        <f>N89+AF89+AX89+BO89</f>
        <v>0</v>
      </c>
      <c r="HN89" s="1">
        <f t="shared" si="17"/>
        <v>0</v>
      </c>
    </row>
    <row r="90" spans="214:222" x14ac:dyDescent="0.2">
      <c r="HF90" s="1">
        <f t="shared" si="18"/>
        <v>0</v>
      </c>
      <c r="HN90" s="1">
        <f t="shared" si="17"/>
        <v>0</v>
      </c>
    </row>
    <row r="91" spans="214:222" x14ac:dyDescent="0.2">
      <c r="HF91" s="1">
        <f t="shared" si="18"/>
        <v>0</v>
      </c>
      <c r="HN91" s="1">
        <f t="shared" si="17"/>
        <v>0</v>
      </c>
    </row>
    <row r="92" spans="214:222" x14ac:dyDescent="0.2">
      <c r="HF92" s="5">
        <f>L92+AD92+AV92+BM92+CE92+CU92</f>
        <v>0</v>
      </c>
      <c r="HN92" s="1">
        <f t="shared" si="17"/>
        <v>0</v>
      </c>
    </row>
    <row r="93" spans="214:222" x14ac:dyDescent="0.2">
      <c r="HF93" s="1">
        <f t="shared" ref="HF93:HF97" si="19">L93+AD93+AV93+BM93+CE93+CU93</f>
        <v>0</v>
      </c>
      <c r="HH93" s="1">
        <f>N93+AF93+AX93+BO93</f>
        <v>0</v>
      </c>
      <c r="HN93" s="1">
        <f t="shared" si="17"/>
        <v>0</v>
      </c>
    </row>
    <row r="94" spans="214:222" x14ac:dyDescent="0.2">
      <c r="HF94" s="1">
        <f t="shared" si="19"/>
        <v>0</v>
      </c>
      <c r="HH94" s="1">
        <f>N94+AF94+AX94+BO94</f>
        <v>0</v>
      </c>
      <c r="HN94" s="1">
        <f t="shared" si="17"/>
        <v>0</v>
      </c>
    </row>
    <row r="95" spans="214:222" x14ac:dyDescent="0.2">
      <c r="HF95" s="1">
        <f t="shared" si="19"/>
        <v>0</v>
      </c>
      <c r="HH95" s="1">
        <f>N95+AF95+AX95+BO95</f>
        <v>0</v>
      </c>
      <c r="HN95" s="1">
        <f t="shared" si="17"/>
        <v>0</v>
      </c>
    </row>
    <row r="96" spans="214:222" x14ac:dyDescent="0.2">
      <c r="HF96" s="1">
        <f t="shared" si="19"/>
        <v>0</v>
      </c>
      <c r="HN96" s="1">
        <f t="shared" si="17"/>
        <v>0</v>
      </c>
    </row>
    <row r="97" spans="214:222" x14ac:dyDescent="0.2">
      <c r="HF97" s="1">
        <f t="shared" si="19"/>
        <v>0</v>
      </c>
      <c r="HN97" s="1">
        <f t="shared" si="17"/>
        <v>0</v>
      </c>
    </row>
    <row r="98" spans="214:222" x14ac:dyDescent="0.2">
      <c r="HF98" s="5">
        <f>L98+AD98+AV98+BM98+CE98+CU98</f>
        <v>0</v>
      </c>
      <c r="HN98" s="1">
        <f t="shared" si="17"/>
        <v>0</v>
      </c>
    </row>
    <row r="99" spans="214:222" x14ac:dyDescent="0.2">
      <c r="HF99" s="1">
        <f t="shared" ref="HF99:HF103" si="20">L99+AD99+AV99+BM99+CE99+CU99</f>
        <v>0</v>
      </c>
      <c r="HH99" s="1">
        <f>N99+AF99+AX99</f>
        <v>0</v>
      </c>
      <c r="HN99" s="1">
        <f t="shared" si="17"/>
        <v>0</v>
      </c>
    </row>
    <row r="100" spans="214:222" x14ac:dyDescent="0.2">
      <c r="HF100" s="1">
        <f t="shared" si="20"/>
        <v>0</v>
      </c>
      <c r="HH100" s="1">
        <f>N100+AF100+AX100+BO100</f>
        <v>0</v>
      </c>
      <c r="HN100" s="1">
        <f t="shared" si="17"/>
        <v>0</v>
      </c>
    </row>
    <row r="101" spans="214:222" x14ac:dyDescent="0.2">
      <c r="HF101" s="1">
        <f t="shared" si="20"/>
        <v>0</v>
      </c>
      <c r="HH101" s="1">
        <f>N101+AF101+AX101+BO101</f>
        <v>0</v>
      </c>
      <c r="HN101" s="1">
        <f t="shared" si="17"/>
        <v>0</v>
      </c>
    </row>
    <row r="102" spans="214:222" x14ac:dyDescent="0.2">
      <c r="HF102" s="1">
        <f t="shared" si="20"/>
        <v>0</v>
      </c>
      <c r="HH102" s="1">
        <f>N102+AF102+AX102+BO102</f>
        <v>0</v>
      </c>
      <c r="HN102" s="1">
        <f t="shared" si="17"/>
        <v>0</v>
      </c>
    </row>
    <row r="103" spans="214:222" x14ac:dyDescent="0.2">
      <c r="HF103" s="1">
        <f t="shared" si="20"/>
        <v>0</v>
      </c>
      <c r="HH103" s="1">
        <f>N103+AF103+AX103+BO103</f>
        <v>0</v>
      </c>
      <c r="HN103" s="1">
        <f t="shared" si="17"/>
        <v>0</v>
      </c>
    </row>
    <row r="104" spans="214:222" x14ac:dyDescent="0.2">
      <c r="HF104" s="5">
        <f>L104+AD104+AV104+BM104+CE104+CU104</f>
        <v>0</v>
      </c>
      <c r="HN104" s="1">
        <f t="shared" si="17"/>
        <v>0</v>
      </c>
    </row>
    <row r="105" spans="214:222" x14ac:dyDescent="0.2">
      <c r="HF105" s="1">
        <f t="shared" ref="HF105:HF124" si="21">L105+AD105+AV105+BM105+CE105+CU105</f>
        <v>0</v>
      </c>
      <c r="HH105" s="1">
        <f>N105+AF105+AX105+BO105</f>
        <v>0</v>
      </c>
      <c r="HN105" s="1">
        <f t="shared" si="17"/>
        <v>0</v>
      </c>
    </row>
    <row r="106" spans="214:222" x14ac:dyDescent="0.2">
      <c r="HF106" s="1">
        <f t="shared" si="21"/>
        <v>0</v>
      </c>
      <c r="HH106" s="1">
        <f>N106+AF106+AX106+BO106</f>
        <v>0</v>
      </c>
      <c r="HN106" s="1">
        <f t="shared" si="17"/>
        <v>0</v>
      </c>
    </row>
    <row r="107" spans="214:222" x14ac:dyDescent="0.2">
      <c r="HF107" s="1">
        <f t="shared" si="21"/>
        <v>0</v>
      </c>
      <c r="HH107" s="1">
        <f>N107+AF107+AX107+BO107</f>
        <v>0</v>
      </c>
      <c r="HN107" s="1">
        <f t="shared" si="17"/>
        <v>0</v>
      </c>
    </row>
    <row r="108" spans="214:222" x14ac:dyDescent="0.2">
      <c r="HF108" s="1">
        <f t="shared" si="21"/>
        <v>0</v>
      </c>
      <c r="HH108" s="1">
        <f>N108+AF108+AX108+BO108</f>
        <v>0</v>
      </c>
      <c r="HN108" s="1">
        <f t="shared" si="17"/>
        <v>0</v>
      </c>
    </row>
    <row r="109" spans="214:222" x14ac:dyDescent="0.2">
      <c r="HF109" s="1">
        <f t="shared" si="21"/>
        <v>0</v>
      </c>
      <c r="HH109" s="1">
        <f>N109+AF109+AX109+BO109</f>
        <v>0</v>
      </c>
      <c r="HN109" s="1">
        <f t="shared" si="17"/>
        <v>0</v>
      </c>
    </row>
    <row r="110" spans="214:222" x14ac:dyDescent="0.2">
      <c r="HF110" s="1">
        <f>ROUND(SUM(HF111:HF116),2)</f>
        <v>0</v>
      </c>
    </row>
    <row r="111" spans="214:222" x14ac:dyDescent="0.2">
      <c r="HF111" s="1">
        <f t="shared" si="21"/>
        <v>0</v>
      </c>
      <c r="HN111" s="1">
        <f t="shared" ref="HN111:HN116" si="22">T111+AL111+BC111+BU111+CK111+DA111+DQ111+EG111</f>
        <v>0</v>
      </c>
    </row>
    <row r="112" spans="214:222" x14ac:dyDescent="0.2">
      <c r="HF112" s="1">
        <f t="shared" si="21"/>
        <v>0</v>
      </c>
      <c r="HH112" s="1">
        <f>N112+AF112+AX112+BO112</f>
        <v>0</v>
      </c>
      <c r="HN112" s="1">
        <f t="shared" si="22"/>
        <v>0</v>
      </c>
    </row>
    <row r="113" spans="214:222" x14ac:dyDescent="0.2">
      <c r="HF113" s="1">
        <f t="shared" si="21"/>
        <v>0</v>
      </c>
      <c r="HH113" s="1">
        <f>N113+AF113+AX113+BO113</f>
        <v>0</v>
      </c>
      <c r="HN113" s="1">
        <f t="shared" si="22"/>
        <v>0</v>
      </c>
    </row>
    <row r="114" spans="214:222" x14ac:dyDescent="0.2">
      <c r="HF114" s="1">
        <f t="shared" si="21"/>
        <v>0</v>
      </c>
      <c r="HH114" s="1">
        <f>N114+AF114+AX114+BO114</f>
        <v>0</v>
      </c>
      <c r="HN114" s="1">
        <f t="shared" si="22"/>
        <v>0</v>
      </c>
    </row>
    <row r="115" spans="214:222" x14ac:dyDescent="0.2">
      <c r="HF115" s="1">
        <f t="shared" si="21"/>
        <v>0</v>
      </c>
      <c r="HH115" s="1">
        <f>N115+AF115+AX115+BO115</f>
        <v>0</v>
      </c>
      <c r="HN115" s="1">
        <f t="shared" si="22"/>
        <v>0</v>
      </c>
    </row>
    <row r="116" spans="214:222" x14ac:dyDescent="0.2">
      <c r="HF116" s="1">
        <f t="shared" si="21"/>
        <v>0</v>
      </c>
      <c r="HH116" s="1">
        <f>N116+AF116+AX116+BO116</f>
        <v>0</v>
      </c>
      <c r="HN116" s="1">
        <f t="shared" si="22"/>
        <v>0</v>
      </c>
    </row>
    <row r="118" spans="214:222" x14ac:dyDescent="0.2">
      <c r="HF118" s="1">
        <f t="shared" si="21"/>
        <v>0</v>
      </c>
      <c r="HH118" s="1">
        <f t="shared" ref="HH118:HH123" si="23">N118+AF118+AX118+BO118</f>
        <v>0</v>
      </c>
      <c r="HN118" s="1">
        <f t="shared" ref="HN118:HN124" si="24">T118+AL118+BC118+BU118+CK118+DA118+DQ118+EG118</f>
        <v>0</v>
      </c>
    </row>
    <row r="119" spans="214:222" x14ac:dyDescent="0.2">
      <c r="HF119" s="1">
        <f t="shared" si="21"/>
        <v>0</v>
      </c>
      <c r="HH119" s="1">
        <f t="shared" si="23"/>
        <v>0</v>
      </c>
      <c r="HN119" s="1">
        <f t="shared" si="24"/>
        <v>0</v>
      </c>
    </row>
    <row r="120" spans="214:222" x14ac:dyDescent="0.2">
      <c r="HF120" s="1">
        <f t="shared" si="21"/>
        <v>0</v>
      </c>
      <c r="HH120" s="1">
        <f t="shared" si="23"/>
        <v>0</v>
      </c>
      <c r="HN120" s="1">
        <f t="shared" si="24"/>
        <v>0</v>
      </c>
    </row>
    <row r="121" spans="214:222" x14ac:dyDescent="0.2">
      <c r="HF121" s="1">
        <f t="shared" si="21"/>
        <v>0</v>
      </c>
      <c r="HH121" s="1">
        <f t="shared" si="23"/>
        <v>0</v>
      </c>
      <c r="HN121" s="1">
        <f t="shared" si="24"/>
        <v>0</v>
      </c>
    </row>
    <row r="122" spans="214:222" x14ac:dyDescent="0.2">
      <c r="HF122" s="1">
        <f t="shared" si="21"/>
        <v>0</v>
      </c>
      <c r="HH122" s="1">
        <f t="shared" si="23"/>
        <v>0</v>
      </c>
      <c r="HN122" s="1">
        <f t="shared" si="24"/>
        <v>0</v>
      </c>
    </row>
    <row r="123" spans="214:222" x14ac:dyDescent="0.2">
      <c r="HF123" s="1">
        <f t="shared" si="21"/>
        <v>0</v>
      </c>
      <c r="HH123" s="1">
        <f t="shared" si="23"/>
        <v>0</v>
      </c>
      <c r="HN123" s="1">
        <f t="shared" si="24"/>
        <v>0</v>
      </c>
    </row>
    <row r="124" spans="214:222" x14ac:dyDescent="0.2">
      <c r="HF124" s="1">
        <f t="shared" si="21"/>
        <v>0</v>
      </c>
      <c r="HN124" s="1">
        <f t="shared" si="24"/>
        <v>0</v>
      </c>
    </row>
    <row r="125" spans="214:222" x14ac:dyDescent="0.2">
      <c r="HF125" s="1">
        <f>L125+AD125+AV125+BM125+CE125+CU125</f>
        <v>0</v>
      </c>
      <c r="HH125" s="1">
        <f>N125+AF125+AX125+BO125</f>
        <v>0</v>
      </c>
    </row>
    <row r="130" spans="214:214" x14ac:dyDescent="0.2">
      <c r="HF130" s="1">
        <f>ROUND(HF35+HF82+HF126,2)</f>
        <v>0</v>
      </c>
    </row>
  </sheetData>
  <printOptions horizontalCentered="1"/>
  <pageMargins left="0.43307086614173229" right="0.47244094488188981" top="0.78740157480314965" bottom="0.78740157480314965" header="0.51181102362204722" footer="0.43307086614173229"/>
  <pageSetup paperSize="9" scale="85" orientation="portrait" r:id="rId1"/>
  <headerFooter alignWithMargins="0">
    <oddFooter>&amp;C&amp;20*          *          *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</vt:lpstr>
      <vt:lpstr>DFC!Area_de_impressao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Melo</dc:creator>
  <cp:lastModifiedBy>Renata Melo</cp:lastModifiedBy>
  <dcterms:created xsi:type="dcterms:W3CDTF">2020-08-03T16:17:02Z</dcterms:created>
  <dcterms:modified xsi:type="dcterms:W3CDTF">2020-08-03T16:17:17Z</dcterms:modified>
</cp:coreProperties>
</file>